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indy\Desktop\"/>
    </mc:Choice>
  </mc:AlternateContent>
  <xr:revisionPtr revIDLastSave="0" documentId="13_ncr:1_{D8C05F02-30E7-4FBD-9DE3-8AE8B913A801}" xr6:coauthVersionLast="46" xr6:coauthVersionMax="46" xr10:uidLastSave="{00000000-0000-0000-0000-000000000000}"/>
  <bookViews>
    <workbookView xWindow="-120" yWindow="-120" windowWidth="19440" windowHeight="15000" xr2:uid="{05DFFC85-A55B-48ED-9502-2052820AAEEC}"/>
  </bookViews>
  <sheets>
    <sheet name="Sheet1" sheetId="1" r:id="rId1"/>
    <sheet name="GOOD" sheetId="2" r:id="rId2"/>
  </sheets>
  <definedNames>
    <definedName name="_xlnm.Print_Area" localSheetId="1">GOOD!$A$1:$P$37</definedName>
    <definedName name="_xlnm.Print_Area" localSheetId="0">Sheet1!$A$1:$P$164</definedName>
    <definedName name="_xlnm.Print_Titles" localSheetId="0">Sheet1!$1:$3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5" i="1" l="1"/>
  <c r="J35" i="1"/>
  <c r="H35" i="1"/>
  <c r="N156" i="1"/>
  <c r="J156" i="1"/>
  <c r="H156" i="1"/>
  <c r="N79" i="1"/>
  <c r="J79" i="1"/>
  <c r="H79" i="1"/>
  <c r="N78" i="1"/>
  <c r="J78" i="1"/>
  <c r="H78" i="1"/>
  <c r="N50" i="1"/>
  <c r="J50" i="1"/>
  <c r="H50" i="1"/>
  <c r="N138" i="1"/>
  <c r="J138" i="1"/>
  <c r="H138" i="1"/>
  <c r="N130" i="1"/>
  <c r="J130" i="1"/>
  <c r="H130" i="1"/>
  <c r="N122" i="1" l="1"/>
  <c r="J122" i="1"/>
  <c r="H122" i="1"/>
  <c r="N28" i="1"/>
  <c r="J28" i="1"/>
  <c r="H28" i="1"/>
  <c r="N29" i="1"/>
  <c r="J29" i="1"/>
  <c r="H29" i="1"/>
  <c r="N69" i="1"/>
  <c r="J69" i="1"/>
  <c r="H69" i="1"/>
  <c r="N70" i="1"/>
  <c r="J70" i="1"/>
  <c r="H70" i="1"/>
  <c r="N151" i="1"/>
  <c r="J151" i="1"/>
  <c r="H151" i="1"/>
  <c r="N49" i="1" l="1"/>
  <c r="J49" i="1"/>
  <c r="H49" i="1"/>
  <c r="N155" i="1"/>
  <c r="J155" i="1"/>
  <c r="H155" i="1"/>
  <c r="N154" i="1"/>
  <c r="J154" i="1"/>
  <c r="H154" i="1"/>
  <c r="N30" i="1"/>
  <c r="J30" i="1"/>
  <c r="H30" i="1"/>
  <c r="N129" i="1" l="1"/>
  <c r="J129" i="1"/>
  <c r="H129" i="1"/>
  <c r="N136" i="1"/>
  <c r="H136" i="1"/>
  <c r="J136" i="1" s="1"/>
  <c r="N153" i="1" l="1"/>
  <c r="H153" i="1"/>
  <c r="J153" i="1" s="1"/>
  <c r="N137" i="1"/>
  <c r="H137" i="1"/>
  <c r="J137" i="1" s="1"/>
  <c r="N163" i="1"/>
  <c r="J163" i="1"/>
  <c r="H163" i="1"/>
  <c r="N123" i="1"/>
  <c r="H123" i="1"/>
  <c r="J123" i="1" s="1"/>
  <c r="N77" i="1" l="1"/>
  <c r="H77" i="1"/>
  <c r="J77" i="1" s="1"/>
  <c r="N76" i="1"/>
  <c r="H76" i="1"/>
  <c r="J76" i="1" s="1"/>
  <c r="N150" i="1"/>
  <c r="H150" i="1"/>
  <c r="J150" i="1" s="1"/>
  <c r="N135" i="1" l="1"/>
  <c r="H135" i="1"/>
  <c r="J135" i="1" s="1"/>
  <c r="N27" i="1" l="1"/>
  <c r="H27" i="1"/>
  <c r="J27" i="1" s="1"/>
  <c r="N164" i="1" l="1"/>
  <c r="J164" i="1"/>
  <c r="H164" i="1"/>
  <c r="N68" i="1" l="1"/>
  <c r="J68" i="1"/>
  <c r="H68" i="1"/>
  <c r="N20" i="1" l="1"/>
  <c r="H20" i="1"/>
  <c r="J20" i="1" s="1"/>
  <c r="N19" i="1"/>
  <c r="H19" i="1"/>
  <c r="J19" i="1" s="1"/>
  <c r="N18" i="1" l="1"/>
  <c r="H18" i="1"/>
  <c r="J18" i="1" s="1"/>
  <c r="H17" i="1"/>
  <c r="F43" i="2" l="1"/>
  <c r="F41" i="2"/>
  <c r="F40" i="2"/>
  <c r="F39" i="2"/>
  <c r="N9" i="2"/>
  <c r="H9" i="2"/>
  <c r="J9" i="2" s="1"/>
  <c r="N6" i="2"/>
  <c r="H6" i="2"/>
  <c r="J6" i="2" s="1"/>
  <c r="G35" i="2"/>
  <c r="F35" i="2"/>
  <c r="N25" i="2"/>
  <c r="H25" i="2"/>
  <c r="J25" i="2" s="1"/>
  <c r="N23" i="2"/>
  <c r="H23" i="2"/>
  <c r="J23" i="2" s="1"/>
  <c r="N20" i="2"/>
  <c r="H20" i="2"/>
  <c r="J20" i="2" s="1"/>
  <c r="N17" i="2"/>
  <c r="H17" i="2"/>
  <c r="J17" i="2" s="1"/>
  <c r="N18" i="2"/>
  <c r="H18" i="2"/>
  <c r="J18" i="2" s="1"/>
  <c r="N8" i="2"/>
  <c r="H8" i="2"/>
  <c r="J8" i="2" s="1"/>
  <c r="N7" i="2"/>
  <c r="H7" i="2"/>
  <c r="J7" i="2" s="1"/>
  <c r="N102" i="1" l="1"/>
  <c r="H102" i="1"/>
  <c r="J102" i="1" s="1"/>
  <c r="N59" i="1" l="1"/>
  <c r="H59" i="1"/>
  <c r="J59" i="1" s="1"/>
  <c r="N110" i="1"/>
  <c r="H110" i="1"/>
  <c r="J110" i="1" s="1"/>
  <c r="N152" i="1"/>
  <c r="H152" i="1"/>
  <c r="J152" i="1" s="1"/>
  <c r="N109" i="1"/>
  <c r="H109" i="1"/>
  <c r="J109" i="1" s="1"/>
  <c r="N101" i="1"/>
  <c r="H101" i="1"/>
  <c r="J101" i="1" s="1"/>
  <c r="N128" i="1" l="1"/>
  <c r="H128" i="1"/>
  <c r="J128" i="1" s="1"/>
  <c r="N48" i="1" l="1"/>
  <c r="H48" i="1"/>
  <c r="J48" i="1" s="1"/>
  <c r="N8" i="1" l="1"/>
  <c r="H8" i="1"/>
  <c r="J8" i="1" s="1"/>
  <c r="N149" i="1" l="1"/>
  <c r="H149" i="1"/>
  <c r="J149" i="1" s="1"/>
  <c r="N7" i="1" l="1"/>
  <c r="H7" i="1"/>
  <c r="J7" i="1" s="1"/>
  <c r="H9" i="1"/>
  <c r="N47" i="1" l="1"/>
  <c r="H47" i="1"/>
  <c r="J47" i="1" s="1"/>
  <c r="N46" i="1"/>
  <c r="H46" i="1"/>
  <c r="J46" i="1" s="1"/>
  <c r="N40" i="1" l="1"/>
  <c r="H40" i="1"/>
  <c r="J40" i="1" s="1"/>
  <c r="N15" i="1" l="1"/>
  <c r="H15" i="1"/>
  <c r="J15" i="1" s="1"/>
  <c r="N63" i="1" l="1"/>
  <c r="H63" i="1"/>
  <c r="J63" i="1" s="1"/>
  <c r="N62" i="1"/>
  <c r="H62" i="1"/>
  <c r="J62" i="1" s="1"/>
  <c r="N58" i="1" l="1"/>
  <c r="H58" i="1"/>
  <c r="J58" i="1" s="1"/>
  <c r="N118" i="1" l="1"/>
  <c r="H118" i="1"/>
  <c r="J118" i="1" s="1"/>
  <c r="N39" i="1" l="1"/>
  <c r="H39" i="1"/>
  <c r="J39" i="1" s="1"/>
  <c r="N108" i="1" l="1"/>
  <c r="H108" i="1"/>
  <c r="J108" i="1" s="1"/>
  <c r="N16" i="1" l="1"/>
  <c r="H16" i="1"/>
  <c r="J16" i="1" s="1"/>
  <c r="N100" i="1" l="1"/>
  <c r="H100" i="1"/>
  <c r="J100" i="1" s="1"/>
  <c r="N38" i="1"/>
  <c r="H38" i="1"/>
  <c r="J38" i="1" s="1"/>
  <c r="H57" i="1"/>
  <c r="J57" i="1" s="1"/>
  <c r="N4" i="1" l="1"/>
  <c r="H4" i="1"/>
  <c r="J4" i="1" s="1"/>
  <c r="N75" i="1"/>
  <c r="H75" i="1"/>
  <c r="J75" i="1" s="1"/>
  <c r="N17" i="1" l="1"/>
  <c r="J17" i="1"/>
  <c r="N85" i="1"/>
  <c r="H85" i="1"/>
  <c r="J85" i="1" s="1"/>
  <c r="N121" i="1" l="1"/>
  <c r="H121" i="1"/>
  <c r="J121" i="1" s="1"/>
  <c r="N160" i="1"/>
  <c r="H160" i="1"/>
  <c r="J160" i="1" s="1"/>
  <c r="N107" i="1"/>
  <c r="H107" i="1"/>
  <c r="J107" i="1" s="1"/>
  <c r="J55" i="1" l="1"/>
  <c r="N81" i="1" l="1"/>
  <c r="H81" i="1"/>
  <c r="J81" i="1" s="1"/>
  <c r="N54" i="1"/>
  <c r="H54" i="1"/>
  <c r="J54" i="1" s="1"/>
  <c r="N82" i="1"/>
  <c r="H82" i="1"/>
  <c r="J82" i="1" s="1"/>
  <c r="N127" i="1"/>
  <c r="H127" i="1"/>
  <c r="J127" i="1" s="1"/>
  <c r="N84" i="1" l="1"/>
  <c r="H84" i="1"/>
  <c r="J84" i="1" s="1"/>
  <c r="N83" i="1"/>
  <c r="H83" i="1"/>
  <c r="J83" i="1" s="1"/>
  <c r="N34" i="1" l="1"/>
  <c r="H34" i="1"/>
  <c r="J34" i="1" s="1"/>
  <c r="N106" i="1" l="1"/>
  <c r="H106" i="1"/>
  <c r="J106" i="1" s="1"/>
  <c r="N61" i="1" l="1"/>
  <c r="H61" i="1"/>
  <c r="J61" i="1" s="1"/>
  <c r="N13" i="1"/>
  <c r="H13" i="1"/>
  <c r="J13" i="1" s="1"/>
  <c r="N14" i="1" l="1"/>
  <c r="H14" i="1"/>
  <c r="J14" i="1" s="1"/>
  <c r="N32" i="2" l="1"/>
  <c r="H32" i="2"/>
  <c r="J32" i="2" s="1"/>
  <c r="N31" i="2"/>
  <c r="H31" i="2"/>
  <c r="J31" i="2" s="1"/>
  <c r="N30" i="2"/>
  <c r="H30" i="2"/>
  <c r="J30" i="2" s="1"/>
  <c r="N29" i="2"/>
  <c r="H29" i="2"/>
  <c r="J29" i="2" s="1"/>
  <c r="N28" i="2"/>
  <c r="H28" i="2"/>
  <c r="J28" i="2" s="1"/>
  <c r="N27" i="2"/>
  <c r="H27" i="2"/>
  <c r="J27" i="2" s="1"/>
  <c r="N26" i="2"/>
  <c r="H26" i="2"/>
  <c r="J26" i="2" s="1"/>
  <c r="N24" i="2"/>
  <c r="H24" i="2"/>
  <c r="J24" i="2" s="1"/>
  <c r="N22" i="2"/>
  <c r="H22" i="2"/>
  <c r="J22" i="2" s="1"/>
  <c r="N21" i="2"/>
  <c r="H21" i="2"/>
  <c r="J21" i="2" s="1"/>
  <c r="N19" i="2"/>
  <c r="H19" i="2"/>
  <c r="J19" i="2" s="1"/>
  <c r="N16" i="2"/>
  <c r="H16" i="2"/>
  <c r="J16" i="2" s="1"/>
  <c r="N15" i="2"/>
  <c r="H15" i="2"/>
  <c r="J15" i="2" s="1"/>
  <c r="N14" i="2"/>
  <c r="H14" i="2"/>
  <c r="J14" i="2" s="1"/>
  <c r="N13" i="2"/>
  <c r="H13" i="2"/>
  <c r="J13" i="2" s="1"/>
  <c r="N12" i="2"/>
  <c r="H12" i="2"/>
  <c r="J12" i="2" s="1"/>
  <c r="N11" i="2"/>
  <c r="H11" i="2"/>
  <c r="J11" i="2" s="1"/>
  <c r="N10" i="2"/>
  <c r="H10" i="2"/>
  <c r="J10" i="2" s="1"/>
  <c r="N5" i="2"/>
  <c r="H5" i="2"/>
  <c r="J5" i="2" s="1"/>
  <c r="N4" i="2"/>
  <c r="H4" i="2"/>
  <c r="J4" i="2" s="1"/>
  <c r="N35" i="2" l="1"/>
  <c r="F37" i="2"/>
  <c r="N26" i="1"/>
  <c r="H26" i="1"/>
  <c r="J26" i="1" s="1"/>
  <c r="N25" i="1"/>
  <c r="H25" i="1"/>
  <c r="J25" i="1" s="1"/>
  <c r="N60" i="1" l="1"/>
  <c r="H60" i="1"/>
  <c r="J60" i="1" s="1"/>
  <c r="N117" i="1"/>
  <c r="H117" i="1"/>
  <c r="J117" i="1" s="1"/>
  <c r="N115" i="1"/>
  <c r="H115" i="1"/>
  <c r="J115" i="1" s="1"/>
  <c r="N114" i="1" l="1"/>
  <c r="H114" i="1"/>
  <c r="J114" i="1" s="1"/>
  <c r="N148" i="1"/>
  <c r="H148" i="1"/>
  <c r="J148" i="1" s="1"/>
  <c r="N147" i="1"/>
  <c r="H147" i="1"/>
  <c r="J147" i="1" s="1"/>
  <c r="N146" i="1" l="1"/>
  <c r="H146" i="1"/>
  <c r="J146" i="1" s="1"/>
  <c r="N145" i="1"/>
  <c r="H145" i="1"/>
  <c r="J145" i="1" s="1"/>
  <c r="N99" i="1" l="1"/>
  <c r="H99" i="1"/>
  <c r="J99" i="1" s="1"/>
  <c r="N98" i="1"/>
  <c r="H98" i="1"/>
  <c r="J98" i="1" s="1"/>
  <c r="N144" i="1" l="1"/>
  <c r="H144" i="1"/>
  <c r="J144" i="1" s="1"/>
  <c r="N74" i="1"/>
  <c r="H74" i="1"/>
  <c r="J74" i="1" s="1"/>
  <c r="N73" i="1"/>
  <c r="H73" i="1"/>
  <c r="J73" i="1" s="1"/>
  <c r="N120" i="1"/>
  <c r="H120" i="1"/>
  <c r="J120" i="1" s="1"/>
  <c r="N67" i="1"/>
  <c r="H67" i="1"/>
  <c r="J67" i="1" s="1"/>
  <c r="N37" i="1" l="1"/>
  <c r="H37" i="1"/>
  <c r="J37" i="1" s="1"/>
  <c r="N142" i="1"/>
  <c r="H142" i="1"/>
  <c r="J142" i="1" s="1"/>
  <c r="N125" i="1"/>
  <c r="H125" i="1"/>
  <c r="J125" i="1" s="1"/>
  <c r="N53" i="1"/>
  <c r="H53" i="1"/>
  <c r="J53" i="1" s="1"/>
  <c r="N33" i="1" l="1"/>
  <c r="H33" i="1"/>
  <c r="J33" i="1" s="1"/>
  <c r="N143" i="1" l="1"/>
  <c r="H143" i="1"/>
  <c r="J143" i="1" s="1"/>
  <c r="N126" i="1"/>
  <c r="H126" i="1"/>
  <c r="J126" i="1" s="1"/>
  <c r="N52" i="1"/>
  <c r="H52" i="1"/>
  <c r="J52" i="1" s="1"/>
  <c r="N24" i="1"/>
  <c r="H24" i="1"/>
  <c r="J24" i="1" s="1"/>
  <c r="N105" i="1"/>
  <c r="H105" i="1"/>
  <c r="J105" i="1" s="1"/>
  <c r="N158" i="1" l="1"/>
  <c r="H158" i="1"/>
  <c r="J158" i="1" s="1"/>
  <c r="N159" i="1"/>
  <c r="H159" i="1"/>
  <c r="J159" i="1" s="1"/>
  <c r="N116" i="1" l="1"/>
  <c r="H116" i="1"/>
  <c r="J116" i="1" s="1"/>
  <c r="N141" i="1" l="1"/>
  <c r="H141" i="1"/>
  <c r="J141" i="1" s="1"/>
  <c r="N6" i="1"/>
  <c r="H6" i="1"/>
  <c r="J6" i="1" s="1"/>
  <c r="N140" i="1" l="1"/>
  <c r="H140" i="1"/>
  <c r="J140" i="1" s="1"/>
  <c r="N139" i="1" l="1"/>
  <c r="H139" i="1"/>
  <c r="J139" i="1" s="1"/>
  <c r="N96" i="1" l="1"/>
  <c r="H96" i="1"/>
  <c r="J96" i="1" s="1"/>
  <c r="N157" i="1"/>
  <c r="H157" i="1"/>
  <c r="J157" i="1" s="1"/>
  <c r="N72" i="1" l="1"/>
  <c r="H72" i="1"/>
  <c r="J72" i="1" s="1"/>
  <c r="N113" i="1"/>
  <c r="H113" i="1"/>
  <c r="J113" i="1" s="1"/>
  <c r="N9" i="1"/>
  <c r="J9" i="1" l="1"/>
  <c r="N132" i="1"/>
  <c r="H132" i="1"/>
  <c r="J132" i="1" s="1"/>
  <c r="N104" i="1"/>
  <c r="H104" i="1"/>
  <c r="J104" i="1" s="1"/>
  <c r="N97" i="1"/>
  <c r="H97" i="1"/>
  <c r="J97" i="1" s="1"/>
  <c r="N112" i="1" l="1"/>
  <c r="H112" i="1"/>
  <c r="J112" i="1" s="1"/>
  <c r="N111" i="1"/>
  <c r="H111" i="1"/>
  <c r="J111" i="1" s="1"/>
  <c r="N51" i="1"/>
  <c r="H51" i="1"/>
  <c r="J51" i="1" s="1"/>
  <c r="N5" i="1" l="1"/>
  <c r="H5" i="1"/>
  <c r="J5" i="1" s="1"/>
  <c r="N10" i="1"/>
  <c r="H10" i="1"/>
  <c r="J10" i="1" s="1"/>
  <c r="N36" i="1" l="1"/>
  <c r="H36" i="1"/>
  <c r="J36" i="1" s="1"/>
  <c r="N131" i="1" l="1"/>
  <c r="H131" i="1"/>
  <c r="J131" i="1" s="1"/>
  <c r="N124" i="1"/>
  <c r="H124" i="1"/>
  <c r="J124" i="1" s="1"/>
  <c r="N95" i="1"/>
  <c r="H95" i="1"/>
  <c r="J95" i="1" s="1"/>
  <c r="N119" i="1" l="1"/>
  <c r="H119" i="1"/>
  <c r="J119" i="1" s="1"/>
  <c r="N66" i="1" l="1"/>
  <c r="H66" i="1"/>
  <c r="J66" i="1" s="1"/>
  <c r="N103" i="1" l="1"/>
  <c r="H103" i="1"/>
  <c r="J103" i="1" s="1"/>
  <c r="N23" i="1" l="1"/>
  <c r="H23" i="1"/>
  <c r="J23" i="1" s="1"/>
  <c r="N22" i="1" l="1"/>
  <c r="H21" i="1"/>
  <c r="H22" i="1"/>
  <c r="J22" i="1" s="1"/>
  <c r="H64" i="1"/>
  <c r="J64" i="1" s="1"/>
  <c r="N64" i="1"/>
  <c r="N65" i="1" l="1"/>
  <c r="H65" i="1"/>
  <c r="J65" i="1" s="1"/>
  <c r="N80" i="1" l="1"/>
  <c r="H80" i="1"/>
  <c r="J80" i="1" s="1"/>
  <c r="N71" i="1"/>
  <c r="H71" i="1"/>
  <c r="J71" i="1" s="1"/>
  <c r="N21" i="1" l="1"/>
  <c r="J21" i="1"/>
</calcChain>
</file>

<file path=xl/sharedStrings.xml><?xml version="1.0" encoding="utf-8"?>
<sst xmlns="http://schemas.openxmlformats.org/spreadsheetml/2006/main" count="928" uniqueCount="459">
  <si>
    <t>ADJUSTED</t>
  </si>
  <si>
    <r>
      <t xml:space="preserve">        ASSESSED</t>
    </r>
    <r>
      <rPr>
        <sz val="16"/>
        <rFont val="Arial"/>
        <family val="2"/>
      </rPr>
      <t xml:space="preserve">            </t>
    </r>
  </si>
  <si>
    <t>ASSESSED</t>
  </si>
  <si>
    <t xml:space="preserve">ASSESSED  </t>
  </si>
  <si>
    <t xml:space="preserve">            </t>
  </si>
  <si>
    <t>DATE</t>
  </si>
  <si>
    <t>SELLER</t>
  </si>
  <si>
    <t>BUYER</t>
  </si>
  <si>
    <t>TOWNSHIP</t>
  </si>
  <si>
    <t>SECTION</t>
  </si>
  <si>
    <t>SALE PRICE</t>
  </si>
  <si>
    <t>ACRES</t>
  </si>
  <si>
    <t>$/ACRE</t>
  </si>
  <si>
    <t>AVG CSR</t>
  </si>
  <si>
    <t>$/CSR</t>
  </si>
  <si>
    <t>LAND VALUE</t>
  </si>
  <si>
    <t>BLDG VALUE</t>
  </si>
  <si>
    <t>DWLG VALUE</t>
  </si>
  <si>
    <t>VALUE TOTAL</t>
  </si>
  <si>
    <t>BOOK/PAGE</t>
  </si>
  <si>
    <t>COMMENTS</t>
  </si>
  <si>
    <t>Charter Oak</t>
  </si>
  <si>
    <t>Adj. Land</t>
  </si>
  <si>
    <t>Schwanz</t>
  </si>
  <si>
    <t>Vonnahme</t>
  </si>
  <si>
    <t>Jackson</t>
  </si>
  <si>
    <t xml:space="preserve"> </t>
  </si>
  <si>
    <t>Wiebers</t>
  </si>
  <si>
    <t>Bruning</t>
  </si>
  <si>
    <t>2020-0061</t>
  </si>
  <si>
    <t>Partial Int. (1/3)</t>
  </si>
  <si>
    <t>2020-0074</t>
  </si>
  <si>
    <t>Gray Etal</t>
  </si>
  <si>
    <t>Bright Day Farms LLC</t>
  </si>
  <si>
    <t xml:space="preserve">Milford </t>
  </si>
  <si>
    <t>2020-0095</t>
  </si>
  <si>
    <t>No Consideration - Family</t>
  </si>
  <si>
    <t>Hinners Rev Trust</t>
  </si>
  <si>
    <t>Eischeid</t>
  </si>
  <si>
    <t>Iowa</t>
  </si>
  <si>
    <t>2020-0117</t>
  </si>
  <si>
    <t>Holdsworth Est</t>
  </si>
  <si>
    <t>Holdsworth</t>
  </si>
  <si>
    <t>2020-0127&amp;0128*</t>
  </si>
  <si>
    <t>*Partial Int Combined - Est</t>
  </si>
  <si>
    <t>Henningsen Est</t>
  </si>
  <si>
    <t>Topf</t>
  </si>
  <si>
    <t>2020-0141</t>
  </si>
  <si>
    <t>Split - Estate</t>
  </si>
  <si>
    <t>Dorale</t>
  </si>
  <si>
    <t>2020-0161</t>
  </si>
  <si>
    <t>Estate - Adj. Land</t>
  </si>
  <si>
    <t>Mesenbrink Etal</t>
  </si>
  <si>
    <t>Schechinger Rev Trust</t>
  </si>
  <si>
    <t>Nishnabotna</t>
  </si>
  <si>
    <t>2020-0196,198,199,200&amp;201*</t>
  </si>
  <si>
    <t>*Partial Int Combined - Est - Auction</t>
  </si>
  <si>
    <t>Pritchard</t>
  </si>
  <si>
    <t>Kerkhoff</t>
  </si>
  <si>
    <t>2020-0209</t>
  </si>
  <si>
    <t>Jessen</t>
  </si>
  <si>
    <t>Jepsen</t>
  </si>
  <si>
    <t>Soldier</t>
  </si>
  <si>
    <t>2020-0216</t>
  </si>
  <si>
    <t>Ernst</t>
  </si>
  <si>
    <t>Morgan</t>
  </si>
  <si>
    <t>2020-0237</t>
  </si>
  <si>
    <t>Family - Split</t>
  </si>
  <si>
    <t>Ullrich</t>
  </si>
  <si>
    <t>Sykes</t>
  </si>
  <si>
    <t>Stockholm</t>
  </si>
  <si>
    <t>2020-0241</t>
  </si>
  <si>
    <t>Green Est</t>
  </si>
  <si>
    <t>Green</t>
  </si>
  <si>
    <t>Union</t>
  </si>
  <si>
    <t>2020-0255</t>
  </si>
  <si>
    <t>Estate - Family</t>
  </si>
  <si>
    <t>Kleckner</t>
  </si>
  <si>
    <t>Goodrich</t>
  </si>
  <si>
    <t>2020-0316</t>
  </si>
  <si>
    <t xml:space="preserve">Family  </t>
  </si>
  <si>
    <t>Muff</t>
  </si>
  <si>
    <t>Boyer</t>
  </si>
  <si>
    <t>34 &amp; 35</t>
  </si>
  <si>
    <t>2020-0325</t>
  </si>
  <si>
    <t>Family - Partial Int. (1/3)</t>
  </si>
  <si>
    <t>Denison Lands</t>
  </si>
  <si>
    <t>2020-0326</t>
  </si>
  <si>
    <t>Family - Partial Int. (1/2)</t>
  </si>
  <si>
    <t>Price-Pottenger Nutrition Foundation</t>
  </si>
  <si>
    <t>Sweeney</t>
  </si>
  <si>
    <t>Hanover</t>
  </si>
  <si>
    <t>2020-0345</t>
  </si>
  <si>
    <t>Auction</t>
  </si>
  <si>
    <t>Blasey</t>
  </si>
  <si>
    <t>Kastner</t>
  </si>
  <si>
    <t xml:space="preserve">Otter Creek </t>
  </si>
  <si>
    <t>10 &amp; 15</t>
  </si>
  <si>
    <t>2020-0370</t>
  </si>
  <si>
    <t xml:space="preserve">Family - Partial Int.  </t>
  </si>
  <si>
    <t>2020-0371</t>
  </si>
  <si>
    <t>Groth</t>
  </si>
  <si>
    <t>Bolte</t>
  </si>
  <si>
    <t>2020-0379</t>
  </si>
  <si>
    <t>Hulsebus</t>
  </si>
  <si>
    <t>2020-0390</t>
  </si>
  <si>
    <t>VonTersch</t>
  </si>
  <si>
    <t>Washington</t>
  </si>
  <si>
    <t>2020-0395</t>
  </si>
  <si>
    <t>White &amp; Hunter</t>
  </si>
  <si>
    <t>Luetje</t>
  </si>
  <si>
    <t>Westside Lands</t>
  </si>
  <si>
    <t>24 &amp; 25</t>
  </si>
  <si>
    <t>2020-0412</t>
  </si>
  <si>
    <t>Family - Partial Int. (2/3)</t>
  </si>
  <si>
    <t>Blunk Etal</t>
  </si>
  <si>
    <t>2020-0424</t>
  </si>
  <si>
    <t>03/0220</t>
  </si>
  <si>
    <t>Hickey</t>
  </si>
  <si>
    <t>Quandt</t>
  </si>
  <si>
    <t>27 &amp; 28</t>
  </si>
  <si>
    <t>2020-0443</t>
  </si>
  <si>
    <t xml:space="preserve">   </t>
  </si>
  <si>
    <t>Butler Family Trust</t>
  </si>
  <si>
    <t>Butler</t>
  </si>
  <si>
    <t>Willow</t>
  </si>
  <si>
    <t>2020-0449</t>
  </si>
  <si>
    <t>Bruhn</t>
  </si>
  <si>
    <t>LS AT Farms</t>
  </si>
  <si>
    <t>2020-0458</t>
  </si>
  <si>
    <t>Hog Confinement</t>
  </si>
  <si>
    <t>Westrom Est</t>
  </si>
  <si>
    <t>Hoffmeier</t>
  </si>
  <si>
    <t>2020-0414</t>
  </si>
  <si>
    <t>Houston Associates LP</t>
  </si>
  <si>
    <t>Houston Management LLC</t>
  </si>
  <si>
    <t>12, 13, 33 &amp; 34</t>
  </si>
  <si>
    <t>2020-0492</t>
  </si>
  <si>
    <t>Family - No Consideration</t>
  </si>
  <si>
    <t>VonTersch Trust</t>
  </si>
  <si>
    <t>SWAGS LLC</t>
  </si>
  <si>
    <t>2020-0497 &amp; 0500*</t>
  </si>
  <si>
    <t>2020-0501 &amp; 0504*</t>
  </si>
  <si>
    <t>*Partial Int Combined - Auction</t>
  </si>
  <si>
    <t>Rath Est</t>
  </si>
  <si>
    <t>Krohnke</t>
  </si>
  <si>
    <t>2020-0528</t>
  </si>
  <si>
    <t>Estate - Auction</t>
  </si>
  <si>
    <t>Schoenherr</t>
  </si>
  <si>
    <t>2020-0541</t>
  </si>
  <si>
    <t xml:space="preserve">  </t>
  </si>
  <si>
    <t>Staley Etal</t>
  </si>
  <si>
    <t>Staley</t>
  </si>
  <si>
    <t>Paradise</t>
  </si>
  <si>
    <t>2020-0553,0554,0555&amp;0556*</t>
  </si>
  <si>
    <t>Staley Est</t>
  </si>
  <si>
    <t>2020-0557</t>
  </si>
  <si>
    <t>*Partial Int. Combined</t>
  </si>
  <si>
    <t>*Part Int Comb - Estate - Family</t>
  </si>
  <si>
    <t>2020-0558,0559,0560&amp;0561</t>
  </si>
  <si>
    <t xml:space="preserve">Schechinger  </t>
  </si>
  <si>
    <t>2020-0569,0570,0571,0572&amp;0574*</t>
  </si>
  <si>
    <t>Sievers Trust</t>
  </si>
  <si>
    <t>Vogt</t>
  </si>
  <si>
    <t>2020-0600&amp;0603*</t>
  </si>
  <si>
    <t>*Partial Int Combined</t>
  </si>
  <si>
    <t>Keating</t>
  </si>
  <si>
    <t>Boettger</t>
  </si>
  <si>
    <t>2020-0629</t>
  </si>
  <si>
    <t>Grell</t>
  </si>
  <si>
    <t>2020-0651</t>
  </si>
  <si>
    <t>Family</t>
  </si>
  <si>
    <t>Arkfeld Trust</t>
  </si>
  <si>
    <t>Goetz Farms</t>
  </si>
  <si>
    <t>2020-0690</t>
  </si>
  <si>
    <t>Split - Adj. Land</t>
  </si>
  <si>
    <t>Jacoby</t>
  </si>
  <si>
    <t>Ball</t>
  </si>
  <si>
    <t>East Boyer</t>
  </si>
  <si>
    <t>2020-0694</t>
  </si>
  <si>
    <t>Koenig</t>
  </si>
  <si>
    <t>K Hog Barn LLC</t>
  </si>
  <si>
    <t>2020-0655</t>
  </si>
  <si>
    <t>Vandevanter</t>
  </si>
  <si>
    <t>Blair</t>
  </si>
  <si>
    <t>2020-0706</t>
  </si>
  <si>
    <t>Beermann Rev Trust</t>
  </si>
  <si>
    <t>Reimers</t>
  </si>
  <si>
    <t>2020-0711</t>
  </si>
  <si>
    <t>Goodrich Finisher LLC</t>
  </si>
  <si>
    <t>CBT Farms LLC</t>
  </si>
  <si>
    <t>2020-0716</t>
  </si>
  <si>
    <t>2020-0719</t>
  </si>
  <si>
    <t>Rasmussen</t>
  </si>
  <si>
    <t>Struck</t>
  </si>
  <si>
    <t>2020-0728</t>
  </si>
  <si>
    <t>Split - Acreage</t>
  </si>
  <si>
    <t>Bierl</t>
  </si>
  <si>
    <t>2020-0785</t>
  </si>
  <si>
    <t>2020-0786</t>
  </si>
  <si>
    <t>2020-0803</t>
  </si>
  <si>
    <t>Blunk</t>
  </si>
  <si>
    <t>2020-0475</t>
  </si>
  <si>
    <t>Split</t>
  </si>
  <si>
    <t>2020-0524</t>
  </si>
  <si>
    <t>2020-0677</t>
  </si>
  <si>
    <t>Arkfeld Brothers</t>
  </si>
  <si>
    <t>2020-0680</t>
  </si>
  <si>
    <t>Beermann Trust</t>
  </si>
  <si>
    <t>2020-0810</t>
  </si>
  <si>
    <t>2020-0813</t>
  </si>
  <si>
    <t>2020-0826</t>
  </si>
  <si>
    <t>Family - Trade - Partial Int</t>
  </si>
  <si>
    <t>2020-0827</t>
  </si>
  <si>
    <t>Garrett</t>
  </si>
  <si>
    <t>Trunkhill</t>
  </si>
  <si>
    <t>2020-0856</t>
  </si>
  <si>
    <t>Weller</t>
  </si>
  <si>
    <t>Hayes</t>
  </si>
  <si>
    <t>2020-0918</t>
  </si>
  <si>
    <t>VoBro LLC</t>
  </si>
  <si>
    <t>2020-0946</t>
  </si>
  <si>
    <t>Family - Partial Int</t>
  </si>
  <si>
    <t>Eneboe Est</t>
  </si>
  <si>
    <t>Meseck</t>
  </si>
  <si>
    <t>2020-0978</t>
  </si>
  <si>
    <t>Estate</t>
  </si>
  <si>
    <t>TOTAL</t>
  </si>
  <si>
    <t>RATIO</t>
  </si>
  <si>
    <t>Davis Est</t>
  </si>
  <si>
    <t>Schaben</t>
  </si>
  <si>
    <t>2020-1037</t>
  </si>
  <si>
    <t>Empire Ventures, LLC</t>
  </si>
  <si>
    <t>2020-1129</t>
  </si>
  <si>
    <t>Ranniger &amp; Lally</t>
  </si>
  <si>
    <t>Ranniger</t>
  </si>
  <si>
    <t>2020-1130</t>
  </si>
  <si>
    <t>Brus Est</t>
  </si>
  <si>
    <t>Brus</t>
  </si>
  <si>
    <t>2020-1217</t>
  </si>
  <si>
    <t>Family - Estate</t>
  </si>
  <si>
    <t>2020-1256</t>
  </si>
  <si>
    <t>18 &amp; 19</t>
  </si>
  <si>
    <t>2020-1209</t>
  </si>
  <si>
    <t>2020-1257</t>
  </si>
  <si>
    <t>Family - Partial Int.</t>
  </si>
  <si>
    <t>Abel Family Trust &amp; Augustin</t>
  </si>
  <si>
    <t>Nees</t>
  </si>
  <si>
    <t>2020-1276</t>
  </si>
  <si>
    <t>Hawley Rev Trust</t>
  </si>
  <si>
    <t>Liechti</t>
  </si>
  <si>
    <t>2020-1281</t>
  </si>
  <si>
    <t>Pauley</t>
  </si>
  <si>
    <t>Beatty</t>
  </si>
  <si>
    <t>2020-1285</t>
  </si>
  <si>
    <t>Morgan Rev Trust</t>
  </si>
  <si>
    <t>McCollough</t>
  </si>
  <si>
    <t>2020-1301</t>
  </si>
  <si>
    <t>2020-1304</t>
  </si>
  <si>
    <t>Partial Int. (1/4) - Family</t>
  </si>
  <si>
    <t>Schechinger</t>
  </si>
  <si>
    <t>2020-1338</t>
  </si>
  <si>
    <t>2020-1332</t>
  </si>
  <si>
    <t>Ketelsen</t>
  </si>
  <si>
    <t>Jo's LLC</t>
  </si>
  <si>
    <t>2020-1391</t>
  </si>
  <si>
    <t>Adams Land &amp; Livestock</t>
  </si>
  <si>
    <t>Moorhouse Ready Mix</t>
  </si>
  <si>
    <t>2020-1400</t>
  </si>
  <si>
    <t>Empire Ventures LLC</t>
  </si>
  <si>
    <t>Sanchez Cortes</t>
  </si>
  <si>
    <t>2020-1408</t>
  </si>
  <si>
    <t>Contract</t>
  </si>
  <si>
    <t>Tiefenthaler</t>
  </si>
  <si>
    <t>Ludwig</t>
  </si>
  <si>
    <t>2020-1422</t>
  </si>
  <si>
    <t>Beam Est</t>
  </si>
  <si>
    <t>Ulmer</t>
  </si>
  <si>
    <t>Arion Lands</t>
  </si>
  <si>
    <t>2020-1453</t>
  </si>
  <si>
    <t>Pedersen Trusts</t>
  </si>
  <si>
    <t>Pedersen</t>
  </si>
  <si>
    <t>2020-1470</t>
  </si>
  <si>
    <t>Beeck Rev Trusts</t>
  </si>
  <si>
    <t>2020-1475</t>
  </si>
  <si>
    <t>Beeck Farms</t>
  </si>
  <si>
    <t>2020-1479</t>
  </si>
  <si>
    <t>Klein</t>
  </si>
  <si>
    <t>2020-1515</t>
  </si>
  <si>
    <t>Blum</t>
  </si>
  <si>
    <t>2020-1591</t>
  </si>
  <si>
    <t>Family - Acreage</t>
  </si>
  <si>
    <t>Thams</t>
  </si>
  <si>
    <t>Ramon, Inc</t>
  </si>
  <si>
    <t>23 &amp; 26</t>
  </si>
  <si>
    <t>2020-1659</t>
  </si>
  <si>
    <t>Neddermeyer</t>
  </si>
  <si>
    <t>2020-1745</t>
  </si>
  <si>
    <t>Clausen &amp; Clausen Ltd</t>
  </si>
  <si>
    <t>Hennings</t>
  </si>
  <si>
    <t>2020-1797</t>
  </si>
  <si>
    <t>Deere Ridge, LLC</t>
  </si>
  <si>
    <t>Renco Farms LLC</t>
  </si>
  <si>
    <t>2020-1437</t>
  </si>
  <si>
    <t>Deere Ridge LLC</t>
  </si>
  <si>
    <t>2020-1438</t>
  </si>
  <si>
    <t>18,19 &amp; 20</t>
  </si>
  <si>
    <t>5, 28 &amp; 33</t>
  </si>
  <si>
    <t>2020-1523</t>
  </si>
  <si>
    <t>Bock</t>
  </si>
  <si>
    <t>2020-1805</t>
  </si>
  <si>
    <t>Reimers Etal</t>
  </si>
  <si>
    <t xml:space="preserve">Denison  </t>
  </si>
  <si>
    <t>2 &amp; 3</t>
  </si>
  <si>
    <t>*Partial Int Combined - Family</t>
  </si>
  <si>
    <t>2020-1846-47&amp;48*</t>
  </si>
  <si>
    <t>2020-1843-44&amp;45*</t>
  </si>
  <si>
    <t>Coles</t>
  </si>
  <si>
    <t>2020-1849</t>
  </si>
  <si>
    <t>2020-1850</t>
  </si>
  <si>
    <t>Zenk</t>
  </si>
  <si>
    <t>CD Developer LLC</t>
  </si>
  <si>
    <t>2020-1940</t>
  </si>
  <si>
    <t>Carstens</t>
  </si>
  <si>
    <t>Carstens Century Farm LLC</t>
  </si>
  <si>
    <t>22 &amp; 34</t>
  </si>
  <si>
    <t>2020-1885</t>
  </si>
  <si>
    <t>Grindle</t>
  </si>
  <si>
    <t>2020-1944</t>
  </si>
  <si>
    <t>Groth Living Trust</t>
  </si>
  <si>
    <t>Dewey Properties LLC</t>
  </si>
  <si>
    <t>2020-2127</t>
  </si>
  <si>
    <t>Bliesman</t>
  </si>
  <si>
    <t>Schmitz</t>
  </si>
  <si>
    <t>2020-1907</t>
  </si>
  <si>
    <t>Petersen</t>
  </si>
  <si>
    <t>2020-1925</t>
  </si>
  <si>
    <t>Spies</t>
  </si>
  <si>
    <t>Stracke</t>
  </si>
  <si>
    <t>2020-2147</t>
  </si>
  <si>
    <t>Jurgens Trust</t>
  </si>
  <si>
    <t>Ertz</t>
  </si>
  <si>
    <t xml:space="preserve">Westside  </t>
  </si>
  <si>
    <t>22 &amp; 27</t>
  </si>
  <si>
    <t>2020-2151</t>
  </si>
  <si>
    <t>2020-2190</t>
  </si>
  <si>
    <t>Pope</t>
  </si>
  <si>
    <t>2020-2215</t>
  </si>
  <si>
    <t>SchweineStall LLC</t>
  </si>
  <si>
    <t>Schroeder</t>
  </si>
  <si>
    <t>2020-2228</t>
  </si>
  <si>
    <t xml:space="preserve">Adams  </t>
  </si>
  <si>
    <t>DSUL Enterprises</t>
  </si>
  <si>
    <t>Denison</t>
  </si>
  <si>
    <t>2020-2077</t>
  </si>
  <si>
    <t>Sheriffs Sale</t>
  </si>
  <si>
    <t>Trierweiler</t>
  </si>
  <si>
    <t>2020-2255</t>
  </si>
  <si>
    <t>Suponchick</t>
  </si>
  <si>
    <t>McLeay</t>
  </si>
  <si>
    <t>2020-2288</t>
  </si>
  <si>
    <t>Sullivan</t>
  </si>
  <si>
    <t>2020-2362</t>
  </si>
  <si>
    <t>Millard Trust</t>
  </si>
  <si>
    <t>2020-2366</t>
  </si>
  <si>
    <t>Lingle</t>
  </si>
  <si>
    <t>Brandt</t>
  </si>
  <si>
    <t>2020-2447</t>
  </si>
  <si>
    <t>Lochmiller Trust</t>
  </si>
  <si>
    <t>Kragel</t>
  </si>
  <si>
    <t>2020-2454</t>
  </si>
  <si>
    <t>Beeck Trust</t>
  </si>
  <si>
    <t>Marsh</t>
  </si>
  <si>
    <t>2020-2502</t>
  </si>
  <si>
    <t>Brown</t>
  </si>
  <si>
    <t>Erlbacher</t>
  </si>
  <si>
    <t>2020-2657</t>
  </si>
  <si>
    <t xml:space="preserve">Reimers  </t>
  </si>
  <si>
    <t>Gumtree Circle LLC</t>
  </si>
  <si>
    <t>2020-2671</t>
  </si>
  <si>
    <t>Hoffman</t>
  </si>
  <si>
    <t>Iler</t>
  </si>
  <si>
    <t>2020-2673</t>
  </si>
  <si>
    <t>Hundling</t>
  </si>
  <si>
    <t>2020-2677</t>
  </si>
  <si>
    <t>Hatterman</t>
  </si>
  <si>
    <t>Johannsen</t>
  </si>
  <si>
    <t>2020-2695</t>
  </si>
  <si>
    <t>Fritz</t>
  </si>
  <si>
    <t>2020-2697</t>
  </si>
  <si>
    <t>Brosamle</t>
  </si>
  <si>
    <t>Putnam</t>
  </si>
  <si>
    <t>5 &amp; 6</t>
  </si>
  <si>
    <t>2020-2715</t>
  </si>
  <si>
    <t>Partial Int. - Family</t>
  </si>
  <si>
    <t>Luetje Trust</t>
  </si>
  <si>
    <t>Berger</t>
  </si>
  <si>
    <t>Westside</t>
  </si>
  <si>
    <t>2020-2722</t>
  </si>
  <si>
    <t>North Etal</t>
  </si>
  <si>
    <t>Corlyn LLC</t>
  </si>
  <si>
    <t>North</t>
  </si>
  <si>
    <t>2020-2750</t>
  </si>
  <si>
    <t>Norlund, Ltd</t>
  </si>
  <si>
    <t>2020-2751-55*</t>
  </si>
  <si>
    <t>Putnam Farms, Inc</t>
  </si>
  <si>
    <t>2020-2757</t>
  </si>
  <si>
    <t>R &amp; S Rentals</t>
  </si>
  <si>
    <t>2020-2763</t>
  </si>
  <si>
    <t>Boozikee</t>
  </si>
  <si>
    <t>Spiegel Rev Trust</t>
  </si>
  <si>
    <t>2020-2637</t>
  </si>
  <si>
    <t>Family - Partial Int (1/2)</t>
  </si>
  <si>
    <t>Hinners</t>
  </si>
  <si>
    <t>2020-2719</t>
  </si>
  <si>
    <t>Kock</t>
  </si>
  <si>
    <t>2020-2725</t>
  </si>
  <si>
    <t>Fink Trust</t>
  </si>
  <si>
    <t>Argotsinger</t>
  </si>
  <si>
    <t>2020-2741</t>
  </si>
  <si>
    <t>Norlund Ltd</t>
  </si>
  <si>
    <t>3,21,22,28,29&amp;34</t>
  </si>
  <si>
    <t>2020-2784</t>
  </si>
  <si>
    <t>Knutson</t>
  </si>
  <si>
    <t>Beermann</t>
  </si>
  <si>
    <t>25 &amp; 36</t>
  </si>
  <si>
    <t>2020-2806</t>
  </si>
  <si>
    <t xml:space="preserve">Partial Int (1/6) - Family </t>
  </si>
  <si>
    <t>DTD Farms LLC</t>
  </si>
  <si>
    <t>Barns &amp; Bins LLC</t>
  </si>
  <si>
    <t>2020-2817</t>
  </si>
  <si>
    <t>Brandt Etal</t>
  </si>
  <si>
    <t>Brandt Trust</t>
  </si>
  <si>
    <t>9 &amp; 15</t>
  </si>
  <si>
    <t>2020-2887-2908&amp;25*</t>
  </si>
  <si>
    <t>2020-2620</t>
  </si>
  <si>
    <t>2020-2621</t>
  </si>
  <si>
    <t>Lantz Etal</t>
  </si>
  <si>
    <t>Lantz Acres LLC</t>
  </si>
  <si>
    <t>4 &amp; 11</t>
  </si>
  <si>
    <t>2020-2650</t>
  </si>
  <si>
    <t>Overhue</t>
  </si>
  <si>
    <t>2020-2877</t>
  </si>
  <si>
    <t>Brasel</t>
  </si>
  <si>
    <t>MJ Brasel LLC</t>
  </si>
  <si>
    <t>2020-2879</t>
  </si>
  <si>
    <t>Gierstorf</t>
  </si>
  <si>
    <t>2020-2885</t>
  </si>
  <si>
    <t>Gallagher Rev Trusts</t>
  </si>
  <si>
    <t>Travis</t>
  </si>
  <si>
    <t>2020-2947</t>
  </si>
  <si>
    <t>Hillcrest Farms Lts</t>
  </si>
  <si>
    <t>2020-2951</t>
  </si>
  <si>
    <t>Brus Etal</t>
  </si>
  <si>
    <t>Kasparbauer</t>
  </si>
  <si>
    <t>2021-0004</t>
  </si>
  <si>
    <t>Curnyn Etal</t>
  </si>
  <si>
    <t>Wiese</t>
  </si>
  <si>
    <t>2020-2862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</si>
</sst>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u/>
      <sz val="16"/>
      <name val="Arial"/>
      <family val="2"/>
    </font>
    <font>
      <sz val="14"/>
      <color theme="1"/>
      <name val="Arial"/>
      <family val="2"/>
    </font>
    <font>
      <sz val="15.5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5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3"/>
      <color theme="1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2D6EC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288">
    <xf numFmtId="0" fontId="0" fillId="0" borderId="0" xfId="0"/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44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42" fontId="2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44" fontId="2" fillId="0" borderId="0" xfId="0" applyNumberFormat="1" applyFont="1" applyAlignment="1">
      <alignment horizontal="center" vertical="center"/>
    </xf>
    <xf numFmtId="42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4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42" fontId="4" fillId="0" borderId="0" xfId="0" applyNumberFormat="1" applyFont="1" applyAlignment="1">
      <alignment horizontal="center"/>
    </xf>
    <xf numFmtId="44" fontId="4" fillId="0" borderId="0" xfId="0" applyNumberFormat="1" applyFont="1" applyAlignment="1">
      <alignment horizontal="center" vertical="center"/>
    </xf>
    <xf numFmtId="0" fontId="1" fillId="0" borderId="0" xfId="0" applyFont="1"/>
    <xf numFmtId="44" fontId="1" fillId="0" borderId="0" xfId="0" applyNumberFormat="1" applyFont="1"/>
    <xf numFmtId="2" fontId="1" fillId="0" borderId="0" xfId="0" applyNumberFormat="1" applyFont="1"/>
    <xf numFmtId="42" fontId="2" fillId="0" borderId="0" xfId="0" applyNumberFormat="1" applyFont="1"/>
    <xf numFmtId="2" fontId="1" fillId="0" borderId="0" xfId="0" applyNumberFormat="1" applyFont="1" applyAlignment="1">
      <alignment horizontal="center"/>
    </xf>
    <xf numFmtId="44" fontId="1" fillId="0" borderId="0" xfId="0" applyNumberFormat="1" applyFont="1" applyAlignment="1">
      <alignment vertical="center"/>
    </xf>
    <xf numFmtId="42" fontId="1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2" fontId="1" fillId="0" borderId="2" xfId="0" applyNumberFormat="1" applyFont="1" applyBorder="1"/>
    <xf numFmtId="2" fontId="1" fillId="0" borderId="2" xfId="0" applyNumberFormat="1" applyFont="1" applyBorder="1" applyAlignment="1">
      <alignment horizontal="center"/>
    </xf>
    <xf numFmtId="42" fontId="1" fillId="0" borderId="2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2" fontId="1" fillId="0" borderId="5" xfId="0" applyNumberFormat="1" applyFont="1" applyBorder="1"/>
    <xf numFmtId="2" fontId="1" fillId="0" borderId="5" xfId="0" applyNumberFormat="1" applyFont="1" applyBorder="1" applyAlignment="1">
      <alignment horizontal="center"/>
    </xf>
    <xf numFmtId="42" fontId="1" fillId="0" borderId="5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 vertical="center"/>
    </xf>
    <xf numFmtId="44" fontId="1" fillId="0" borderId="0" xfId="0" quotePrefix="1" applyNumberFormat="1" applyFont="1" applyAlignment="1">
      <alignment vertical="center"/>
    </xf>
    <xf numFmtId="1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4" fontId="1" fillId="0" borderId="0" xfId="0" applyNumberFormat="1" applyFont="1" applyAlignment="1">
      <alignment horizontal="center" vertical="center"/>
    </xf>
    <xf numFmtId="42" fontId="2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42" fontId="1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4" fontId="1" fillId="0" borderId="0" xfId="0" applyNumberFormat="1" applyFont="1" applyAlignment="1">
      <alignment vertical="center"/>
    </xf>
    <xf numFmtId="0" fontId="8" fillId="0" borderId="0" xfId="0" applyFont="1" applyAlignment="1">
      <alignment horizontal="center" vertical="center"/>
    </xf>
    <xf numFmtId="44" fontId="1" fillId="0" borderId="0" xfId="0" applyNumberFormat="1" applyFont="1" applyAlignment="1">
      <alignment vertical="center"/>
    </xf>
    <xf numFmtId="44" fontId="1" fillId="0" borderId="0" xfId="0" applyNumberFormat="1" applyFont="1" applyAlignment="1">
      <alignment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44" fontId="1" fillId="0" borderId="0" xfId="0" applyNumberFormat="1" applyFont="1" applyAlignment="1">
      <alignment vertical="center"/>
    </xf>
    <xf numFmtId="44" fontId="1" fillId="0" borderId="0" xfId="0" applyNumberFormat="1" applyFont="1" applyAlignment="1">
      <alignment vertical="center"/>
    </xf>
    <xf numFmtId="44" fontId="1" fillId="0" borderId="0" xfId="0" applyNumberFormat="1" applyFont="1" applyAlignment="1">
      <alignment vertical="center"/>
    </xf>
    <xf numFmtId="44" fontId="1" fillId="0" borderId="0" xfId="0" applyNumberFormat="1" applyFont="1" applyAlignment="1">
      <alignment vertical="center"/>
    </xf>
    <xf numFmtId="44" fontId="1" fillId="0" borderId="0" xfId="0" applyNumberFormat="1" applyFont="1" applyAlignment="1">
      <alignment vertical="center"/>
    </xf>
    <xf numFmtId="44" fontId="1" fillId="0" borderId="0" xfId="0" applyNumberFormat="1" applyFont="1" applyAlignment="1">
      <alignment vertical="center"/>
    </xf>
    <xf numFmtId="44" fontId="1" fillId="0" borderId="0" xfId="0" applyNumberFormat="1" applyFont="1" applyAlignment="1">
      <alignment vertical="center"/>
    </xf>
    <xf numFmtId="0" fontId="8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44" fontId="1" fillId="0" borderId="0" xfId="0" applyNumberFormat="1" applyFont="1" applyAlignment="1">
      <alignment vertical="center"/>
    </xf>
    <xf numFmtId="16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4" fontId="1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/>
    <xf numFmtId="2" fontId="1" fillId="0" borderId="0" xfId="0" applyNumberFormat="1" applyFont="1" applyBorder="1" applyAlignment="1">
      <alignment horizontal="center"/>
    </xf>
    <xf numFmtId="42" fontId="1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44" fontId="1" fillId="0" borderId="0" xfId="0" applyNumberFormat="1" applyFont="1" applyAlignment="1">
      <alignment vertical="center"/>
    </xf>
    <xf numFmtId="44" fontId="1" fillId="0" borderId="0" xfId="0" applyNumberFormat="1" applyFont="1" applyAlignment="1">
      <alignment vertical="center"/>
    </xf>
    <xf numFmtId="44" fontId="1" fillId="0" borderId="0" xfId="0" applyNumberFormat="1" applyFont="1" applyAlignment="1">
      <alignment vertical="center"/>
    </xf>
    <xf numFmtId="44" fontId="1" fillId="0" borderId="0" xfId="0" applyNumberFormat="1" applyFont="1" applyAlignment="1">
      <alignment vertical="center"/>
    </xf>
    <xf numFmtId="0" fontId="12" fillId="0" borderId="0" xfId="0" applyFont="1" applyAlignment="1">
      <alignment horizontal="center"/>
    </xf>
    <xf numFmtId="44" fontId="1" fillId="0" borderId="0" xfId="0" applyNumberFormat="1" applyFont="1" applyAlignment="1">
      <alignment vertical="center"/>
    </xf>
    <xf numFmtId="44" fontId="1" fillId="0" borderId="0" xfId="0" applyNumberFormat="1" applyFont="1" applyAlignment="1">
      <alignment vertical="center"/>
    </xf>
    <xf numFmtId="0" fontId="13" fillId="0" borderId="0" xfId="0" applyFont="1" applyAlignment="1">
      <alignment horizontal="center"/>
    </xf>
    <xf numFmtId="44" fontId="1" fillId="0" borderId="0" xfId="0" applyNumberFormat="1" applyFont="1" applyAlignment="1">
      <alignment vertical="center"/>
    </xf>
    <xf numFmtId="44" fontId="1" fillId="0" borderId="0" xfId="0" applyNumberFormat="1" applyFont="1" applyAlignment="1">
      <alignment vertical="center"/>
    </xf>
    <xf numFmtId="44" fontId="1" fillId="0" borderId="0" xfId="0" applyNumberFormat="1" applyFont="1" applyAlignment="1">
      <alignment vertical="center"/>
    </xf>
    <xf numFmtId="44" fontId="1" fillId="0" borderId="0" xfId="0" applyNumberFormat="1" applyFont="1" applyAlignment="1">
      <alignment vertical="center"/>
    </xf>
    <xf numFmtId="44" fontId="1" fillId="0" borderId="0" xfId="0" applyNumberFormat="1" applyFont="1" applyAlignment="1">
      <alignment vertical="center"/>
    </xf>
    <xf numFmtId="4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4" fontId="1" fillId="0" borderId="0" xfId="0" applyNumberFormat="1" applyFont="1" applyAlignment="1">
      <alignment horizontal="center" vertical="center"/>
    </xf>
    <xf numFmtId="42" fontId="2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42" fontId="1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4" fontId="1" fillId="0" borderId="0" xfId="0" applyNumberFormat="1" applyFont="1" applyAlignment="1">
      <alignment vertical="center"/>
    </xf>
    <xf numFmtId="2" fontId="1" fillId="0" borderId="2" xfId="0" applyNumberFormat="1" applyFont="1" applyBorder="1" applyAlignment="1">
      <alignment horizontal="center" vertical="center"/>
    </xf>
    <xf numFmtId="164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44" fontId="1" fillId="2" borderId="0" xfId="0" applyNumberFormat="1" applyFont="1" applyFill="1"/>
    <xf numFmtId="2" fontId="1" fillId="2" borderId="0" xfId="0" applyNumberFormat="1" applyFont="1" applyFill="1"/>
    <xf numFmtId="42" fontId="2" fillId="2" borderId="0" xfId="0" applyNumberFormat="1" applyFont="1" applyFill="1"/>
    <xf numFmtId="2" fontId="1" fillId="2" borderId="0" xfId="0" applyNumberFormat="1" applyFont="1" applyFill="1" applyAlignment="1">
      <alignment horizontal="center"/>
    </xf>
    <xf numFmtId="44" fontId="1" fillId="2" borderId="0" xfId="0" applyNumberFormat="1" applyFont="1" applyFill="1" applyAlignment="1">
      <alignment vertical="center"/>
    </xf>
    <xf numFmtId="42" fontId="1" fillId="2" borderId="0" xfId="0" applyNumberFormat="1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164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44" fontId="1" fillId="2" borderId="0" xfId="0" applyNumberFormat="1" applyFont="1" applyFill="1" applyBorder="1" applyAlignment="1">
      <alignment horizontal="center" vertical="center"/>
    </xf>
    <xf numFmtId="2" fontId="1" fillId="2" borderId="0" xfId="0" applyNumberFormat="1" applyFont="1" applyFill="1" applyBorder="1"/>
    <xf numFmtId="2" fontId="1" fillId="2" borderId="0" xfId="0" applyNumberFormat="1" applyFont="1" applyFill="1" applyBorder="1" applyAlignment="1">
      <alignment horizontal="center"/>
    </xf>
    <xf numFmtId="42" fontId="1" fillId="2" borderId="0" xfId="0" applyNumberFormat="1" applyFont="1" applyFill="1" applyBorder="1" applyAlignment="1">
      <alignment horizontal="center"/>
    </xf>
    <xf numFmtId="164" fontId="1" fillId="3" borderId="0" xfId="0" applyNumberFormat="1" applyFont="1" applyFill="1" applyAlignment="1">
      <alignment horizontal="center"/>
    </xf>
    <xf numFmtId="0" fontId="1" fillId="3" borderId="0" xfId="0" applyFont="1" applyFill="1" applyAlignment="1">
      <alignment horizontal="center"/>
    </xf>
    <xf numFmtId="44" fontId="1" fillId="3" borderId="0" xfId="0" applyNumberFormat="1" applyFont="1" applyFill="1"/>
    <xf numFmtId="2" fontId="1" fillId="3" borderId="0" xfId="0" applyNumberFormat="1" applyFont="1" applyFill="1"/>
    <xf numFmtId="42" fontId="2" fillId="3" borderId="0" xfId="0" applyNumberFormat="1" applyFont="1" applyFill="1"/>
    <xf numFmtId="2" fontId="1" fillId="3" borderId="0" xfId="0" applyNumberFormat="1" applyFont="1" applyFill="1" applyAlignment="1">
      <alignment horizontal="center"/>
    </xf>
    <xf numFmtId="44" fontId="1" fillId="3" borderId="0" xfId="0" applyNumberFormat="1" applyFont="1" applyFill="1" applyAlignment="1">
      <alignment vertical="center"/>
    </xf>
    <xf numFmtId="42" fontId="1" fillId="3" borderId="0" xfId="0" applyNumberFormat="1" applyFont="1" applyFill="1" applyAlignment="1">
      <alignment horizontal="center"/>
    </xf>
    <xf numFmtId="0" fontId="5" fillId="3" borderId="0" xfId="0" applyFont="1" applyFill="1" applyAlignment="1">
      <alignment horizontal="center"/>
    </xf>
    <xf numFmtId="164" fontId="1" fillId="3" borderId="0" xfId="0" applyNumberFormat="1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/>
    </xf>
    <xf numFmtId="44" fontId="1" fillId="3" borderId="0" xfId="0" applyNumberFormat="1" applyFont="1" applyFill="1" applyBorder="1" applyAlignment="1">
      <alignment horizontal="center" vertical="center"/>
    </xf>
    <xf numFmtId="2" fontId="1" fillId="3" borderId="0" xfId="0" applyNumberFormat="1" applyFont="1" applyFill="1" applyBorder="1"/>
    <xf numFmtId="2" fontId="1" fillId="3" borderId="0" xfId="0" applyNumberFormat="1" applyFont="1" applyFill="1" applyBorder="1" applyAlignment="1">
      <alignment horizontal="center"/>
    </xf>
    <xf numFmtId="42" fontId="1" fillId="3" borderId="0" xfId="0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 vertical="center"/>
    </xf>
    <xf numFmtId="164" fontId="1" fillId="4" borderId="0" xfId="0" applyNumberFormat="1" applyFont="1" applyFill="1" applyAlignment="1">
      <alignment horizontal="center"/>
    </xf>
    <xf numFmtId="0" fontId="1" fillId="4" borderId="0" xfId="0" applyFont="1" applyFill="1" applyAlignment="1">
      <alignment horizontal="center"/>
    </xf>
    <xf numFmtId="44" fontId="1" fillId="4" borderId="0" xfId="0" applyNumberFormat="1" applyFont="1" applyFill="1"/>
    <xf numFmtId="2" fontId="1" fillId="4" borderId="0" xfId="0" applyNumberFormat="1" applyFont="1" applyFill="1"/>
    <xf numFmtId="42" fontId="2" fillId="4" borderId="0" xfId="0" applyNumberFormat="1" applyFont="1" applyFill="1"/>
    <xf numFmtId="2" fontId="1" fillId="4" borderId="0" xfId="0" applyNumberFormat="1" applyFont="1" applyFill="1" applyAlignment="1">
      <alignment horizontal="center"/>
    </xf>
    <xf numFmtId="44" fontId="1" fillId="4" borderId="0" xfId="0" applyNumberFormat="1" applyFont="1" applyFill="1" applyAlignment="1">
      <alignment vertical="center"/>
    </xf>
    <xf numFmtId="42" fontId="1" fillId="4" borderId="0" xfId="0" applyNumberFormat="1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164" fontId="1" fillId="4" borderId="0" xfId="0" applyNumberFormat="1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/>
    </xf>
    <xf numFmtId="44" fontId="1" fillId="4" borderId="0" xfId="0" applyNumberFormat="1" applyFont="1" applyFill="1" applyBorder="1" applyAlignment="1">
      <alignment horizontal="center" vertical="center"/>
    </xf>
    <xf numFmtId="2" fontId="1" fillId="4" borderId="0" xfId="0" applyNumberFormat="1" applyFont="1" applyFill="1" applyBorder="1"/>
    <xf numFmtId="2" fontId="1" fillId="4" borderId="0" xfId="0" applyNumberFormat="1" applyFont="1" applyFill="1" applyBorder="1" applyAlignment="1">
      <alignment horizontal="center"/>
    </xf>
    <xf numFmtId="42" fontId="1" fillId="4" borderId="0" xfId="0" applyNumberFormat="1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 vertical="center"/>
    </xf>
    <xf numFmtId="10" fontId="1" fillId="0" borderId="0" xfId="0" applyNumberFormat="1" applyFont="1"/>
    <xf numFmtId="43" fontId="1" fillId="0" borderId="0" xfId="0" applyNumberFormat="1" applyFont="1"/>
    <xf numFmtId="44" fontId="1" fillId="0" borderId="0" xfId="0" applyNumberFormat="1" applyFont="1" applyAlignment="1">
      <alignment vertical="center"/>
    </xf>
    <xf numFmtId="44" fontId="1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 vertical="center"/>
    </xf>
    <xf numFmtId="44" fontId="1" fillId="0" borderId="0" xfId="0" applyNumberFormat="1" applyFont="1" applyAlignment="1">
      <alignment vertical="center"/>
    </xf>
    <xf numFmtId="44" fontId="1" fillId="0" borderId="0" xfId="0" applyNumberFormat="1" applyFont="1" applyAlignment="1">
      <alignment vertical="center"/>
    </xf>
    <xf numFmtId="44" fontId="1" fillId="0" borderId="0" xfId="0" applyNumberFormat="1" applyFont="1" applyAlignment="1">
      <alignment vertical="center"/>
    </xf>
    <xf numFmtId="44" fontId="1" fillId="0" borderId="0" xfId="0" applyNumberFormat="1" applyFont="1" applyAlignment="1">
      <alignment vertical="center"/>
    </xf>
    <xf numFmtId="44" fontId="1" fillId="0" borderId="0" xfId="0" applyNumberFormat="1" applyFont="1" applyAlignment="1">
      <alignment vertical="center"/>
    </xf>
    <xf numFmtId="44" fontId="1" fillId="0" borderId="0" xfId="0" applyNumberFormat="1" applyFont="1" applyAlignment="1">
      <alignment vertical="center"/>
    </xf>
    <xf numFmtId="44" fontId="1" fillId="0" borderId="0" xfId="0" applyNumberFormat="1" applyFont="1" applyAlignment="1">
      <alignment vertical="center"/>
    </xf>
    <xf numFmtId="44" fontId="1" fillId="0" borderId="0" xfId="0" applyNumberFormat="1" applyFont="1" applyAlignment="1">
      <alignment vertical="center"/>
    </xf>
    <xf numFmtId="44" fontId="1" fillId="0" borderId="0" xfId="0" applyNumberFormat="1" applyFont="1" applyAlignment="1">
      <alignment vertical="center"/>
    </xf>
    <xf numFmtId="42" fontId="1" fillId="0" borderId="0" xfId="0" applyNumberFormat="1" applyFont="1" applyBorder="1" applyAlignment="1">
      <alignment horizontal="center" vertical="center"/>
    </xf>
    <xf numFmtId="44" fontId="1" fillId="0" borderId="0" xfId="0" applyNumberFormat="1" applyFont="1" applyAlignment="1">
      <alignment vertical="center"/>
    </xf>
    <xf numFmtId="44" fontId="1" fillId="0" borderId="0" xfId="0" applyNumberFormat="1" applyFont="1" applyAlignment="1">
      <alignment vertical="center"/>
    </xf>
    <xf numFmtId="44" fontId="1" fillId="0" borderId="0" xfId="0" applyNumberFormat="1" applyFont="1" applyAlignment="1">
      <alignment vertical="center"/>
    </xf>
    <xf numFmtId="44" fontId="1" fillId="0" borderId="0" xfId="0" applyNumberFormat="1" applyFont="1" applyAlignment="1">
      <alignment vertical="center"/>
    </xf>
    <xf numFmtId="44" fontId="1" fillId="0" borderId="0" xfId="0" applyNumberFormat="1" applyFont="1" applyAlignment="1">
      <alignment vertical="center"/>
    </xf>
    <xf numFmtId="44" fontId="1" fillId="0" borderId="0" xfId="0" applyNumberFormat="1" applyFont="1" applyAlignment="1">
      <alignment vertical="center"/>
    </xf>
    <xf numFmtId="44" fontId="1" fillId="0" borderId="0" xfId="0" applyNumberFormat="1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44" fontId="1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44" fontId="1" fillId="0" borderId="0" xfId="0" applyNumberFormat="1" applyFont="1" applyAlignment="1">
      <alignment vertical="center"/>
    </xf>
    <xf numFmtId="44" fontId="1" fillId="0" borderId="0" xfId="0" applyNumberFormat="1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44" fontId="1" fillId="0" borderId="0" xfId="0" applyNumberFormat="1" applyFont="1" applyBorder="1" applyAlignment="1">
      <alignment horizontal="center" vertical="center"/>
    </xf>
    <xf numFmtId="44" fontId="1" fillId="0" borderId="0" xfId="0" applyNumberFormat="1" applyFont="1" applyAlignment="1">
      <alignment vertical="center"/>
    </xf>
    <xf numFmtId="44" fontId="1" fillId="0" borderId="0" xfId="0" applyNumberFormat="1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44" fontId="1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44" fontId="1" fillId="0" borderId="0" xfId="0" applyNumberFormat="1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44" fontId="1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44" fontId="1" fillId="0" borderId="0" xfId="0" applyNumberFormat="1" applyFont="1" applyAlignment="1">
      <alignment vertical="center"/>
    </xf>
    <xf numFmtId="44" fontId="1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44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/>
    <xf numFmtId="42" fontId="2" fillId="0" borderId="0" xfId="0" applyNumberFormat="1" applyFont="1" applyFill="1"/>
    <xf numFmtId="2" fontId="1" fillId="0" borderId="0" xfId="0" applyNumberFormat="1" applyFont="1" applyFill="1" applyBorder="1" applyAlignment="1">
      <alignment horizontal="center"/>
    </xf>
    <xf numFmtId="44" fontId="1" fillId="0" borderId="0" xfId="0" applyNumberFormat="1" applyFont="1" applyFill="1" applyAlignment="1">
      <alignment vertical="center"/>
    </xf>
    <xf numFmtId="42" fontId="1" fillId="0" borderId="0" xfId="0" applyNumberFormat="1" applyFont="1" applyFill="1" applyBorder="1" applyAlignment="1">
      <alignment horizontal="center"/>
    </xf>
    <xf numFmtId="42" fontId="1" fillId="0" borderId="0" xfId="0" applyNumberFormat="1" applyFont="1" applyFill="1" applyAlignment="1">
      <alignment horizontal="center"/>
    </xf>
    <xf numFmtId="0" fontId="1" fillId="0" borderId="0" xfId="0" applyFont="1" applyFill="1"/>
    <xf numFmtId="0" fontId="1" fillId="3" borderId="0" xfId="0" applyFont="1" applyFill="1"/>
    <xf numFmtId="0" fontId="1" fillId="4" borderId="0" xfId="0" applyFont="1" applyFill="1"/>
    <xf numFmtId="0" fontId="1" fillId="2" borderId="0" xfId="0" applyFont="1" applyFill="1"/>
    <xf numFmtId="0" fontId="5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0" xfId="0" applyFont="1" applyBorder="1" applyAlignment="1">
      <alignment horizontal="center" vertical="center"/>
    </xf>
    <xf numFmtId="44" fontId="1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44" fontId="1" fillId="0" borderId="0" xfId="0" applyNumberFormat="1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44" fontId="1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44" fontId="1" fillId="0" borderId="0" xfId="0" applyNumberFormat="1" applyFont="1" applyAlignment="1">
      <alignment vertical="center"/>
    </xf>
    <xf numFmtId="44" fontId="1" fillId="0" borderId="0" xfId="0" applyNumberFormat="1" applyFont="1" applyAlignment="1">
      <alignment vertical="center"/>
    </xf>
    <xf numFmtId="44" fontId="1" fillId="0" borderId="0" xfId="0" applyNumberFormat="1" applyFont="1" applyAlignment="1">
      <alignment vertical="center"/>
    </xf>
    <xf numFmtId="44" fontId="1" fillId="0" borderId="0" xfId="0" applyNumberFormat="1" applyFont="1" applyAlignment="1">
      <alignment vertical="center"/>
    </xf>
    <xf numFmtId="44" fontId="1" fillId="0" borderId="0" xfId="0" applyNumberFormat="1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4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4" fontId="1" fillId="0" borderId="0" xfId="0" applyNumberFormat="1" applyFont="1" applyBorder="1" applyAlignment="1">
      <alignment horizontal="center" vertical="center"/>
    </xf>
    <xf numFmtId="44" fontId="1" fillId="0" borderId="0" xfId="0" applyNumberFormat="1" applyFont="1" applyAlignment="1">
      <alignment vertical="center"/>
    </xf>
    <xf numFmtId="44" fontId="1" fillId="0" borderId="0" xfId="0" applyNumberFormat="1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44" fontId="1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4" fontId="1" fillId="0" borderId="0" xfId="0" applyNumberFormat="1" applyFont="1" applyBorder="1" applyAlignment="1">
      <alignment horizontal="center" vertical="center"/>
    </xf>
    <xf numFmtId="44" fontId="1" fillId="0" borderId="0" xfId="0" applyNumberFormat="1" applyFont="1" applyAlignment="1">
      <alignment vertical="center"/>
    </xf>
    <xf numFmtId="44" fontId="1" fillId="0" borderId="0" xfId="0" applyNumberFormat="1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44" fontId="1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44" fontId="1" fillId="0" borderId="0" xfId="0" applyNumberFormat="1" applyFont="1" applyAlignment="1">
      <alignment vertical="center"/>
    </xf>
    <xf numFmtId="0" fontId="10" fillId="0" borderId="2" xfId="0" applyFont="1" applyBorder="1" applyAlignment="1">
      <alignment horizontal="center"/>
    </xf>
    <xf numFmtId="44" fontId="1" fillId="0" borderId="0" xfId="0" applyNumberFormat="1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44" fontId="1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44" fontId="1" fillId="0" borderId="0" xfId="0" applyNumberFormat="1" applyFont="1" applyAlignment="1">
      <alignment vertical="center"/>
    </xf>
    <xf numFmtId="44" fontId="1" fillId="0" borderId="0" xfId="0" applyNumberFormat="1" applyFont="1" applyAlignment="1">
      <alignment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4" fontId="1" fillId="0" borderId="2" xfId="0" applyNumberFormat="1" applyFont="1" applyBorder="1" applyAlignment="1">
      <alignment horizontal="center" vertical="center"/>
    </xf>
    <xf numFmtId="44" fontId="1" fillId="0" borderId="0" xfId="0" applyNumberFormat="1" applyFont="1" applyBorder="1" applyAlignment="1">
      <alignment horizontal="center" vertical="center"/>
    </xf>
    <xf numFmtId="44" fontId="1" fillId="0" borderId="5" xfId="0" applyNumberFormat="1" applyFont="1" applyBorder="1" applyAlignment="1">
      <alignment horizontal="center" vertical="center"/>
    </xf>
    <xf numFmtId="42" fontId="2" fillId="0" borderId="2" xfId="0" applyNumberFormat="1" applyFont="1" applyBorder="1" applyAlignment="1">
      <alignment horizontal="center" vertical="center"/>
    </xf>
    <xf numFmtId="42" fontId="2" fillId="0" borderId="0" xfId="0" applyNumberFormat="1" applyFont="1" applyBorder="1" applyAlignment="1">
      <alignment horizontal="center" vertical="center"/>
    </xf>
    <xf numFmtId="42" fontId="2" fillId="0" borderId="5" xfId="0" applyNumberFormat="1" applyFont="1" applyBorder="1" applyAlignment="1">
      <alignment horizontal="center" vertical="center"/>
    </xf>
    <xf numFmtId="42" fontId="1" fillId="0" borderId="2" xfId="0" applyNumberFormat="1" applyFont="1" applyBorder="1" applyAlignment="1">
      <alignment horizontal="center" vertical="center"/>
    </xf>
    <xf numFmtId="42" fontId="1" fillId="0" borderId="0" xfId="0" applyNumberFormat="1" applyFont="1" applyBorder="1" applyAlignment="1">
      <alignment horizontal="center" vertical="center"/>
    </xf>
    <xf numFmtId="42" fontId="1" fillId="0" borderId="5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44" fontId="1" fillId="0" borderId="0" xfId="0" applyNumberFormat="1" applyFont="1" applyAlignment="1">
      <alignment horizontal="center" vertical="center"/>
    </xf>
    <xf numFmtId="42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/>
    </xf>
    <xf numFmtId="42" fontId="2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44" fontId="1" fillId="0" borderId="0" xfId="0" applyNumberFormat="1" applyFont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ECFF"/>
      <color rgb="FFF2D6EC"/>
      <color rgb="FFFF99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91DD14-4E7F-4425-83BF-1217630DF98E}">
  <dimension ref="A1:Q383"/>
  <sheetViews>
    <sheetView tabSelected="1" view="pageBreakPreview" topLeftCell="A52" zoomScale="70" zoomScaleNormal="100" zoomScaleSheetLayoutView="70" workbookViewId="0">
      <selection activeCell="B161" sqref="B161:B162"/>
    </sheetView>
  </sheetViews>
  <sheetFormatPr defaultRowHeight="20.25" x14ac:dyDescent="0.3"/>
  <cols>
    <col min="1" max="1" width="15.85546875" style="1" customWidth="1"/>
    <col min="2" max="2" width="36.85546875" style="2" bestFit="1" customWidth="1"/>
    <col min="3" max="3" width="41.5703125" style="2" customWidth="1"/>
    <col min="4" max="4" width="25.42578125" style="2" bestFit="1" customWidth="1"/>
    <col min="5" max="5" width="15.140625" style="2" bestFit="1" customWidth="1"/>
    <col min="6" max="6" width="23.42578125" style="18" bestFit="1" customWidth="1"/>
    <col min="7" max="7" width="12.42578125" style="19" bestFit="1" customWidth="1"/>
    <col min="8" max="8" width="16.28515625" style="17" bestFit="1" customWidth="1"/>
    <col min="9" max="9" width="18" style="21" bestFit="1" customWidth="1"/>
    <col min="10" max="10" width="19" style="22" bestFit="1" customWidth="1"/>
    <col min="11" max="14" width="28.7109375" style="23" customWidth="1"/>
    <col min="15" max="15" width="23.7109375" style="2" bestFit="1" customWidth="1"/>
    <col min="16" max="16" width="34.85546875" style="2" customWidth="1"/>
    <col min="17" max="17" width="6.28515625" style="17" bestFit="1" customWidth="1"/>
    <col min="18" max="16384" width="9.140625" style="17"/>
  </cols>
  <sheetData>
    <row r="1" spans="1:17" s="2" customFormat="1" x14ac:dyDescent="0.3">
      <c r="A1" s="1"/>
      <c r="D1" s="3"/>
      <c r="E1" s="3"/>
      <c r="F1" s="4"/>
      <c r="G1" s="5"/>
      <c r="H1" s="6"/>
      <c r="I1" s="7" t="s">
        <v>0</v>
      </c>
      <c r="J1" s="8"/>
      <c r="K1" s="9" t="s">
        <v>1</v>
      </c>
      <c r="L1" s="9" t="s">
        <v>2</v>
      </c>
      <c r="M1" s="9" t="s">
        <v>2</v>
      </c>
      <c r="N1" s="9" t="s">
        <v>3</v>
      </c>
      <c r="O1" s="3"/>
      <c r="P1" s="10" t="s">
        <v>4</v>
      </c>
      <c r="Q1" s="10"/>
    </row>
    <row r="2" spans="1:17" x14ac:dyDescent="0.3">
      <c r="A2" s="11" t="s">
        <v>5</v>
      </c>
      <c r="B2" s="12" t="s">
        <v>6</v>
      </c>
      <c r="C2" s="12" t="s">
        <v>7</v>
      </c>
      <c r="D2" s="12" t="s">
        <v>8</v>
      </c>
      <c r="E2" s="12" t="s">
        <v>9</v>
      </c>
      <c r="F2" s="13" t="s">
        <v>10</v>
      </c>
      <c r="G2" s="14" t="s">
        <v>11</v>
      </c>
      <c r="H2" s="15" t="s">
        <v>12</v>
      </c>
      <c r="I2" s="14" t="s">
        <v>13</v>
      </c>
      <c r="J2" s="16" t="s">
        <v>14</v>
      </c>
      <c r="K2" s="15" t="s">
        <v>15</v>
      </c>
      <c r="L2" s="15" t="s">
        <v>16</v>
      </c>
      <c r="M2" s="15" t="s">
        <v>17</v>
      </c>
      <c r="N2" s="15" t="s">
        <v>18</v>
      </c>
      <c r="O2" s="12" t="s">
        <v>19</v>
      </c>
      <c r="P2" s="12" t="s">
        <v>20</v>
      </c>
      <c r="Q2" s="12"/>
    </row>
    <row r="3" spans="1:17" x14ac:dyDescent="0.3">
      <c r="A3" s="11"/>
      <c r="B3" s="12"/>
      <c r="C3" s="12"/>
      <c r="D3" s="12"/>
      <c r="E3" s="12"/>
      <c r="F3" s="13"/>
      <c r="G3" s="14"/>
      <c r="H3" s="15"/>
      <c r="I3" s="14"/>
      <c r="J3" s="16"/>
      <c r="K3" s="15"/>
      <c r="L3" s="15"/>
      <c r="M3" s="15"/>
      <c r="N3" s="15"/>
      <c r="O3" s="12"/>
      <c r="P3" s="12"/>
      <c r="Q3" s="12"/>
    </row>
    <row r="4" spans="1:17" x14ac:dyDescent="0.3">
      <c r="A4" s="1">
        <v>44022</v>
      </c>
      <c r="B4" s="2" t="s">
        <v>276</v>
      </c>
      <c r="C4" s="2" t="s">
        <v>277</v>
      </c>
      <c r="D4" s="2" t="s">
        <v>278</v>
      </c>
      <c r="E4" s="2">
        <v>2</v>
      </c>
      <c r="F4" s="18">
        <v>52000</v>
      </c>
      <c r="G4" s="19">
        <v>14.45</v>
      </c>
      <c r="H4" s="20">
        <f t="shared" ref="H4" si="0">F4/G4</f>
        <v>3598.6159169550174</v>
      </c>
      <c r="I4" s="21">
        <v>87.69</v>
      </c>
      <c r="J4" s="161">
        <f t="shared" ref="J4" si="1">H4/I4</f>
        <v>41.037928121279705</v>
      </c>
      <c r="K4" s="23">
        <v>24940</v>
      </c>
      <c r="L4" s="23">
        <v>0</v>
      </c>
      <c r="M4" s="23">
        <v>0</v>
      </c>
      <c r="N4" s="23">
        <f t="shared" ref="N4" si="2">SUM(K4:M4)</f>
        <v>24940</v>
      </c>
      <c r="O4" s="2" t="s">
        <v>279</v>
      </c>
      <c r="P4" s="2" t="s">
        <v>51</v>
      </c>
    </row>
    <row r="5" spans="1:17" x14ac:dyDescent="0.3">
      <c r="A5" s="1">
        <v>43874</v>
      </c>
      <c r="B5" s="2" t="s">
        <v>81</v>
      </c>
      <c r="C5" s="2" t="s">
        <v>81</v>
      </c>
      <c r="D5" s="2" t="s">
        <v>86</v>
      </c>
      <c r="E5" s="2">
        <v>14</v>
      </c>
      <c r="F5" s="18">
        <v>340000</v>
      </c>
      <c r="G5" s="19">
        <v>69.03</v>
      </c>
      <c r="H5" s="20">
        <f t="shared" ref="H5:H9" si="3">F5/G5</f>
        <v>4925.3947559032304</v>
      </c>
      <c r="I5" s="21">
        <v>77.84</v>
      </c>
      <c r="J5" s="55">
        <f t="shared" ref="J5:J9" si="4">H5/I5</f>
        <v>63.27588329783184</v>
      </c>
      <c r="K5" s="23">
        <v>119030</v>
      </c>
      <c r="L5" s="23">
        <v>0</v>
      </c>
      <c r="M5" s="23">
        <v>0</v>
      </c>
      <c r="N5" s="23">
        <f t="shared" ref="N5:N9" si="5">SUM(K5:M5)</f>
        <v>119030</v>
      </c>
      <c r="O5" s="2" t="s">
        <v>87</v>
      </c>
      <c r="P5" s="2" t="s">
        <v>88</v>
      </c>
    </row>
    <row r="6" spans="1:17" x14ac:dyDescent="0.3">
      <c r="A6" s="1">
        <v>43908</v>
      </c>
      <c r="B6" s="2" t="s">
        <v>144</v>
      </c>
      <c r="C6" s="2" t="s">
        <v>145</v>
      </c>
      <c r="D6" s="2" t="s">
        <v>86</v>
      </c>
      <c r="E6" s="2">
        <v>1</v>
      </c>
      <c r="F6" s="18">
        <v>985184</v>
      </c>
      <c r="G6" s="19">
        <v>165.22</v>
      </c>
      <c r="H6" s="20">
        <f t="shared" si="3"/>
        <v>5962.8616390267525</v>
      </c>
      <c r="I6" s="21">
        <v>61.09</v>
      </c>
      <c r="J6" s="72">
        <f t="shared" si="4"/>
        <v>97.607818612322021</v>
      </c>
      <c r="K6" s="23">
        <v>213670</v>
      </c>
      <c r="L6" s="23">
        <v>4710</v>
      </c>
      <c r="M6" s="23">
        <v>29010</v>
      </c>
      <c r="N6" s="23">
        <f t="shared" si="5"/>
        <v>247390</v>
      </c>
      <c r="O6" s="2" t="s">
        <v>146</v>
      </c>
      <c r="P6" s="2" t="s">
        <v>147</v>
      </c>
    </row>
    <row r="7" spans="1:17" x14ac:dyDescent="0.3">
      <c r="A7" s="1">
        <v>44089</v>
      </c>
      <c r="B7" s="2" t="s">
        <v>320</v>
      </c>
      <c r="C7" s="2" t="s">
        <v>321</v>
      </c>
      <c r="D7" s="2" t="s">
        <v>86</v>
      </c>
      <c r="E7" s="2">
        <v>13</v>
      </c>
      <c r="F7" s="18">
        <v>220000</v>
      </c>
      <c r="G7" s="19">
        <v>18</v>
      </c>
      <c r="H7" s="20">
        <f t="shared" si="3"/>
        <v>12222.222222222223</v>
      </c>
      <c r="I7" s="21">
        <v>46.83</v>
      </c>
      <c r="J7" s="175">
        <f t="shared" si="4"/>
        <v>260.99129238142694</v>
      </c>
      <c r="K7" s="23">
        <v>18140</v>
      </c>
      <c r="L7" s="23">
        <v>0</v>
      </c>
      <c r="M7" s="23">
        <v>0</v>
      </c>
      <c r="N7" s="23">
        <f t="shared" si="5"/>
        <v>18140</v>
      </c>
      <c r="O7" s="2" t="s">
        <v>322</v>
      </c>
    </row>
    <row r="8" spans="1:17" x14ac:dyDescent="0.3">
      <c r="A8" s="1">
        <v>44089</v>
      </c>
      <c r="B8" s="2" t="s">
        <v>327</v>
      </c>
      <c r="C8" s="2" t="s">
        <v>321</v>
      </c>
      <c r="D8" s="2" t="s">
        <v>86</v>
      </c>
      <c r="E8" s="2">
        <v>2</v>
      </c>
      <c r="F8" s="18">
        <v>45000</v>
      </c>
      <c r="G8" s="19">
        <v>15.91</v>
      </c>
      <c r="H8" s="20">
        <f t="shared" si="3"/>
        <v>2828.4098051539913</v>
      </c>
      <c r="I8" s="21">
        <v>35.43</v>
      </c>
      <c r="J8" s="179">
        <f t="shared" si="4"/>
        <v>79.830928737058741</v>
      </c>
      <c r="K8" s="23">
        <v>11100</v>
      </c>
      <c r="L8" s="23">
        <v>990</v>
      </c>
      <c r="M8" s="23">
        <v>65480</v>
      </c>
      <c r="N8" s="23">
        <f t="shared" si="5"/>
        <v>77570</v>
      </c>
      <c r="O8" s="2" t="s">
        <v>328</v>
      </c>
    </row>
    <row r="9" spans="1:17" x14ac:dyDescent="0.3">
      <c r="A9" s="1">
        <v>43853</v>
      </c>
      <c r="B9" s="2" t="s">
        <v>109</v>
      </c>
      <c r="C9" s="2" t="s">
        <v>110</v>
      </c>
      <c r="D9" s="2" t="s">
        <v>111</v>
      </c>
      <c r="E9" s="2" t="s">
        <v>112</v>
      </c>
      <c r="F9" s="18">
        <v>1034167</v>
      </c>
      <c r="G9" s="19">
        <v>236.9</v>
      </c>
      <c r="H9" s="20">
        <f t="shared" si="3"/>
        <v>4365.4157872520045</v>
      </c>
      <c r="I9" s="21">
        <v>66.28</v>
      </c>
      <c r="J9" s="57">
        <f t="shared" si="4"/>
        <v>65.863243621786424</v>
      </c>
      <c r="K9" s="23">
        <v>333750</v>
      </c>
      <c r="L9" s="23">
        <v>7360</v>
      </c>
      <c r="N9" s="23">
        <f t="shared" si="5"/>
        <v>341110</v>
      </c>
      <c r="O9" s="2" t="s">
        <v>113</v>
      </c>
      <c r="P9" s="2" t="s">
        <v>114</v>
      </c>
    </row>
    <row r="10" spans="1:17" x14ac:dyDescent="0.3">
      <c r="A10" s="1">
        <v>43874</v>
      </c>
      <c r="B10" s="2" t="s">
        <v>81</v>
      </c>
      <c r="C10" s="2" t="s">
        <v>81</v>
      </c>
      <c r="D10" s="2" t="s">
        <v>82</v>
      </c>
      <c r="E10" s="2" t="s">
        <v>83</v>
      </c>
      <c r="F10" s="18">
        <v>340000</v>
      </c>
      <c r="G10" s="19">
        <v>104.78</v>
      </c>
      <c r="H10" s="20">
        <f t="shared" ref="H10" si="6">F10/G10</f>
        <v>3244.8940637526243</v>
      </c>
      <c r="I10" s="21">
        <v>82.75</v>
      </c>
      <c r="J10" s="55">
        <f t="shared" ref="J10" si="7">H10/I10</f>
        <v>39.213221314231113</v>
      </c>
      <c r="K10" s="23">
        <v>178480</v>
      </c>
      <c r="L10" s="23">
        <v>0</v>
      </c>
      <c r="M10" s="23">
        <v>0</v>
      </c>
      <c r="N10" s="23">
        <f t="shared" ref="N10" si="8">SUM(K10:M10)</f>
        <v>178480</v>
      </c>
      <c r="O10" s="2" t="s">
        <v>84</v>
      </c>
      <c r="P10" s="2" t="s">
        <v>85</v>
      </c>
    </row>
    <row r="11" spans="1:17" x14ac:dyDescent="0.3">
      <c r="A11" s="245">
        <v>43889</v>
      </c>
      <c r="B11" s="248" t="s">
        <v>134</v>
      </c>
      <c r="C11" s="248" t="s">
        <v>135</v>
      </c>
      <c r="D11" s="29" t="s">
        <v>82</v>
      </c>
      <c r="E11" s="61" t="s">
        <v>136</v>
      </c>
      <c r="F11" s="251">
        <v>0</v>
      </c>
      <c r="G11" s="30">
        <v>350.83</v>
      </c>
      <c r="H11" s="254">
        <v>0</v>
      </c>
      <c r="I11" s="265">
        <v>67.959999999999994</v>
      </c>
      <c r="J11" s="251">
        <v>0</v>
      </c>
      <c r="K11" s="32">
        <v>474860</v>
      </c>
      <c r="L11" s="32">
        <v>11850</v>
      </c>
      <c r="M11" s="32">
        <v>76330</v>
      </c>
      <c r="N11" s="257">
        <v>1057020</v>
      </c>
      <c r="O11" s="248" t="s">
        <v>137</v>
      </c>
      <c r="P11" s="278" t="s">
        <v>138</v>
      </c>
    </row>
    <row r="12" spans="1:17" x14ac:dyDescent="0.3">
      <c r="A12" s="247"/>
      <c r="B12" s="250"/>
      <c r="C12" s="250"/>
      <c r="D12" s="33" t="s">
        <v>74</v>
      </c>
      <c r="E12" s="62" t="s">
        <v>306</v>
      </c>
      <c r="F12" s="253"/>
      <c r="G12" s="34">
        <v>311.58999999999997</v>
      </c>
      <c r="H12" s="256"/>
      <c r="I12" s="266"/>
      <c r="J12" s="253"/>
      <c r="K12" s="36">
        <v>361340</v>
      </c>
      <c r="L12" s="36">
        <v>14580</v>
      </c>
      <c r="M12" s="36">
        <v>118060</v>
      </c>
      <c r="N12" s="259"/>
      <c r="O12" s="250"/>
      <c r="P12" s="279"/>
    </row>
    <row r="13" spans="1:17" x14ac:dyDescent="0.3">
      <c r="A13" s="64">
        <v>43973</v>
      </c>
      <c r="B13" s="65" t="s">
        <v>135</v>
      </c>
      <c r="C13" s="65" t="s">
        <v>232</v>
      </c>
      <c r="D13" s="66" t="s">
        <v>82</v>
      </c>
      <c r="E13" s="153">
        <v>12</v>
      </c>
      <c r="F13" s="67">
        <v>89000</v>
      </c>
      <c r="G13" s="68">
        <v>1.64</v>
      </c>
      <c r="H13" s="20">
        <f t="shared" ref="H13:H160" si="9">F13/G13</f>
        <v>54268.292682926833</v>
      </c>
      <c r="I13" s="154">
        <v>23.98</v>
      </c>
      <c r="J13" s="152">
        <f t="shared" ref="J13:J160" si="10">H13/I13</f>
        <v>2263.0647490795177</v>
      </c>
      <c r="K13" s="70">
        <v>1160</v>
      </c>
      <c r="L13" s="70">
        <v>4650</v>
      </c>
      <c r="M13" s="70">
        <v>76330</v>
      </c>
      <c r="N13" s="23">
        <f t="shared" ref="N13:N160" si="11">SUM(K13:M13)</f>
        <v>82140</v>
      </c>
      <c r="O13" s="65" t="s">
        <v>233</v>
      </c>
      <c r="P13" s="65" t="s">
        <v>196</v>
      </c>
    </row>
    <row r="14" spans="1:17" x14ac:dyDescent="0.3">
      <c r="A14" s="64">
        <v>43977</v>
      </c>
      <c r="B14" s="65" t="s">
        <v>229</v>
      </c>
      <c r="C14" s="65" t="s">
        <v>230</v>
      </c>
      <c r="D14" s="66" t="s">
        <v>82</v>
      </c>
      <c r="E14" s="153">
        <v>17</v>
      </c>
      <c r="F14" s="67">
        <v>310000</v>
      </c>
      <c r="G14" s="68">
        <v>17.600000000000001</v>
      </c>
      <c r="H14" s="20">
        <f t="shared" si="9"/>
        <v>17613.636363636364</v>
      </c>
      <c r="I14" s="154">
        <v>68.86</v>
      </c>
      <c r="J14" s="151">
        <f t="shared" si="10"/>
        <v>255.78908457212262</v>
      </c>
      <c r="K14" s="70">
        <v>24370</v>
      </c>
      <c r="L14" s="70">
        <v>17770</v>
      </c>
      <c r="M14" s="70">
        <v>200880</v>
      </c>
      <c r="N14" s="23">
        <f t="shared" si="11"/>
        <v>243020</v>
      </c>
      <c r="O14" s="65" t="s">
        <v>231</v>
      </c>
      <c r="P14" s="65" t="s">
        <v>196</v>
      </c>
    </row>
    <row r="15" spans="1:17" x14ac:dyDescent="0.3">
      <c r="A15" s="64">
        <v>43988</v>
      </c>
      <c r="B15" s="65" t="s">
        <v>287</v>
      </c>
      <c r="C15" s="65" t="s">
        <v>287</v>
      </c>
      <c r="D15" s="66" t="s">
        <v>82</v>
      </c>
      <c r="E15" s="153" t="s">
        <v>307</v>
      </c>
      <c r="F15" s="67">
        <v>418600</v>
      </c>
      <c r="G15" s="68">
        <v>331.7</v>
      </c>
      <c r="H15" s="20">
        <f t="shared" si="9"/>
        <v>1261.9837202291228</v>
      </c>
      <c r="I15" s="154">
        <v>51.24</v>
      </c>
      <c r="J15" s="170">
        <f t="shared" si="10"/>
        <v>24.628878224612077</v>
      </c>
      <c r="K15" s="70">
        <v>356820</v>
      </c>
      <c r="L15" s="70">
        <v>4260</v>
      </c>
      <c r="M15" s="70">
        <v>117720</v>
      </c>
      <c r="N15" s="23">
        <f t="shared" si="11"/>
        <v>478800</v>
      </c>
      <c r="O15" s="65" t="s">
        <v>308</v>
      </c>
      <c r="P15" s="65" t="s">
        <v>171</v>
      </c>
    </row>
    <row r="16" spans="1:17" x14ac:dyDescent="0.3">
      <c r="A16" s="64">
        <v>44006</v>
      </c>
      <c r="B16" s="65" t="s">
        <v>135</v>
      </c>
      <c r="C16" s="65" t="s">
        <v>287</v>
      </c>
      <c r="D16" s="66" t="s">
        <v>82</v>
      </c>
      <c r="E16" s="153">
        <v>33</v>
      </c>
      <c r="F16" s="67">
        <v>27900</v>
      </c>
      <c r="G16" s="68">
        <v>3.44</v>
      </c>
      <c r="H16" s="20">
        <f t="shared" si="9"/>
        <v>8110.4651162790697</v>
      </c>
      <c r="I16" s="154">
        <v>86.83</v>
      </c>
      <c r="J16" s="163">
        <f t="shared" si="10"/>
        <v>93.406254938144301</v>
      </c>
      <c r="K16" s="70">
        <v>6040</v>
      </c>
      <c r="L16" s="70">
        <v>0</v>
      </c>
      <c r="M16" s="70">
        <v>0</v>
      </c>
      <c r="N16" s="23">
        <f t="shared" si="11"/>
        <v>6040</v>
      </c>
      <c r="O16" s="65" t="s">
        <v>288</v>
      </c>
      <c r="P16" s="65" t="s">
        <v>175</v>
      </c>
    </row>
    <row r="17" spans="1:16" x14ac:dyDescent="0.3">
      <c r="A17" s="64">
        <v>44028</v>
      </c>
      <c r="B17" s="65" t="s">
        <v>269</v>
      </c>
      <c r="C17" s="65" t="s">
        <v>270</v>
      </c>
      <c r="D17" s="66" t="s">
        <v>82</v>
      </c>
      <c r="E17" s="153">
        <v>12</v>
      </c>
      <c r="F17" s="67">
        <v>92000</v>
      </c>
      <c r="G17" s="68">
        <v>1.64</v>
      </c>
      <c r="H17" s="20">
        <f t="shared" si="9"/>
        <v>56097.560975609762</v>
      </c>
      <c r="I17" s="154">
        <v>23.98</v>
      </c>
      <c r="J17" s="160">
        <f t="shared" si="10"/>
        <v>2339.3478305091644</v>
      </c>
      <c r="K17" s="70">
        <v>1160</v>
      </c>
      <c r="L17" s="70">
        <v>4650</v>
      </c>
      <c r="M17" s="70">
        <v>76330</v>
      </c>
      <c r="N17" s="23">
        <f t="shared" si="11"/>
        <v>82140</v>
      </c>
      <c r="O17" s="65" t="s">
        <v>271</v>
      </c>
      <c r="P17" s="65" t="s">
        <v>272</v>
      </c>
    </row>
    <row r="18" spans="1:16" x14ac:dyDescent="0.3">
      <c r="A18" s="64">
        <v>44106</v>
      </c>
      <c r="B18" s="209" t="s">
        <v>135</v>
      </c>
      <c r="C18" s="209" t="s">
        <v>356</v>
      </c>
      <c r="D18" s="66" t="s">
        <v>82</v>
      </c>
      <c r="E18" s="153">
        <v>33</v>
      </c>
      <c r="F18" s="210">
        <v>85000</v>
      </c>
      <c r="G18" s="68">
        <v>1.82</v>
      </c>
      <c r="H18" s="20">
        <f t="shared" si="9"/>
        <v>46703.296703296699</v>
      </c>
      <c r="I18" s="211">
        <v>41.1</v>
      </c>
      <c r="J18" s="212">
        <f t="shared" si="10"/>
        <v>1136.3332531215742</v>
      </c>
      <c r="K18" s="70">
        <v>1370</v>
      </c>
      <c r="L18" s="70">
        <v>0</v>
      </c>
      <c r="M18" s="70">
        <v>57200</v>
      </c>
      <c r="N18" s="23">
        <f t="shared" si="11"/>
        <v>58570</v>
      </c>
      <c r="O18" s="209" t="s">
        <v>357</v>
      </c>
      <c r="P18" s="209" t="s">
        <v>196</v>
      </c>
    </row>
    <row r="19" spans="1:16" x14ac:dyDescent="0.3">
      <c r="A19" s="64">
        <v>44130</v>
      </c>
      <c r="B19" s="213" t="s">
        <v>363</v>
      </c>
      <c r="C19" s="213" t="s">
        <v>361</v>
      </c>
      <c r="D19" s="66" t="s">
        <v>82</v>
      </c>
      <c r="E19" s="153">
        <v>22</v>
      </c>
      <c r="F19" s="214">
        <v>604905</v>
      </c>
      <c r="G19" s="68">
        <v>80</v>
      </c>
      <c r="H19" s="20">
        <f t="shared" si="9"/>
        <v>7561.3125</v>
      </c>
      <c r="I19" s="215">
        <v>66.319999999999993</v>
      </c>
      <c r="J19" s="216">
        <f t="shared" si="10"/>
        <v>114.01255277442704</v>
      </c>
      <c r="K19" s="70">
        <v>114070</v>
      </c>
      <c r="L19" s="70">
        <v>0</v>
      </c>
      <c r="M19" s="70">
        <v>0</v>
      </c>
      <c r="N19" s="23">
        <f t="shared" si="11"/>
        <v>114070</v>
      </c>
      <c r="O19" s="213" t="s">
        <v>362</v>
      </c>
      <c r="P19" s="213"/>
    </row>
    <row r="20" spans="1:16" x14ac:dyDescent="0.3">
      <c r="A20" s="64">
        <v>44130</v>
      </c>
      <c r="B20" s="213" t="s">
        <v>363</v>
      </c>
      <c r="C20" s="213" t="s">
        <v>361</v>
      </c>
      <c r="D20" s="66" t="s">
        <v>82</v>
      </c>
      <c r="E20" s="153">
        <v>22</v>
      </c>
      <c r="F20" s="214">
        <v>645269</v>
      </c>
      <c r="G20" s="68">
        <v>80</v>
      </c>
      <c r="H20" s="20">
        <f t="shared" si="9"/>
        <v>8065.8625000000002</v>
      </c>
      <c r="I20" s="215">
        <v>73.98</v>
      </c>
      <c r="J20" s="216">
        <f t="shared" si="10"/>
        <v>109.02760881319276</v>
      </c>
      <c r="K20" s="70">
        <v>124070</v>
      </c>
      <c r="L20" s="70">
        <v>0</v>
      </c>
      <c r="M20" s="70">
        <v>0</v>
      </c>
      <c r="N20" s="23">
        <f t="shared" si="11"/>
        <v>124070</v>
      </c>
      <c r="O20" s="213" t="s">
        <v>364</v>
      </c>
      <c r="P20" s="213"/>
    </row>
    <row r="21" spans="1:16" x14ac:dyDescent="0.3">
      <c r="A21" s="1">
        <v>43837</v>
      </c>
      <c r="B21" s="2" t="s">
        <v>27</v>
      </c>
      <c r="C21" s="2" t="s">
        <v>28</v>
      </c>
      <c r="D21" s="2" t="s">
        <v>21</v>
      </c>
      <c r="E21" s="2">
        <v>1</v>
      </c>
      <c r="F21" s="18">
        <v>86000</v>
      </c>
      <c r="G21" s="19">
        <v>40</v>
      </c>
      <c r="H21" s="20">
        <f t="shared" si="9"/>
        <v>2150</v>
      </c>
      <c r="I21" s="21">
        <v>74.36</v>
      </c>
      <c r="J21" s="22">
        <f t="shared" si="10"/>
        <v>28.913394298009681</v>
      </c>
      <c r="K21" s="23">
        <v>63150</v>
      </c>
      <c r="L21" s="23">
        <v>0</v>
      </c>
      <c r="M21" s="23">
        <v>0</v>
      </c>
      <c r="N21" s="23">
        <f t="shared" si="11"/>
        <v>63150</v>
      </c>
      <c r="O21" s="2" t="s">
        <v>29</v>
      </c>
      <c r="P21" s="2" t="s">
        <v>30</v>
      </c>
    </row>
    <row r="22" spans="1:16" x14ac:dyDescent="0.3">
      <c r="A22" s="1">
        <v>43843</v>
      </c>
      <c r="B22" s="2" t="s">
        <v>45</v>
      </c>
      <c r="C22" s="2" t="s">
        <v>46</v>
      </c>
      <c r="D22" s="2" t="s">
        <v>21</v>
      </c>
      <c r="E22" s="2">
        <v>27</v>
      </c>
      <c r="F22" s="18">
        <v>150000</v>
      </c>
      <c r="G22" s="19">
        <v>9.19</v>
      </c>
      <c r="H22" s="20">
        <f t="shared" si="9"/>
        <v>16322.089227421111</v>
      </c>
      <c r="I22" s="21">
        <v>44.75</v>
      </c>
      <c r="J22" s="48">
        <f t="shared" si="10"/>
        <v>364.73942407644938</v>
      </c>
      <c r="K22" s="23">
        <v>7780</v>
      </c>
      <c r="L22" s="23">
        <v>8130</v>
      </c>
      <c r="M22" s="23">
        <v>141970</v>
      </c>
      <c r="N22" s="23">
        <f t="shared" si="11"/>
        <v>157880</v>
      </c>
      <c r="O22" s="2" t="s">
        <v>47</v>
      </c>
      <c r="P22" s="2" t="s">
        <v>48</v>
      </c>
    </row>
    <row r="23" spans="1:16" x14ac:dyDescent="0.3">
      <c r="A23" s="1">
        <v>43843</v>
      </c>
      <c r="B23" s="2" t="s">
        <v>45</v>
      </c>
      <c r="C23" s="2" t="s">
        <v>49</v>
      </c>
      <c r="D23" s="2" t="s">
        <v>21</v>
      </c>
      <c r="E23" s="2">
        <v>27</v>
      </c>
      <c r="F23" s="18">
        <v>680190</v>
      </c>
      <c r="G23" s="19">
        <v>107.15</v>
      </c>
      <c r="H23" s="20">
        <f t="shared" si="9"/>
        <v>6348.016798880074</v>
      </c>
      <c r="I23" s="21">
        <v>67.599999999999994</v>
      </c>
      <c r="J23" s="50">
        <f t="shared" si="10"/>
        <v>93.905573947930094</v>
      </c>
      <c r="K23" s="23">
        <v>155250</v>
      </c>
      <c r="L23" s="23">
        <v>0</v>
      </c>
      <c r="M23" s="23">
        <v>0</v>
      </c>
      <c r="N23" s="23">
        <f t="shared" si="11"/>
        <v>155250</v>
      </c>
      <c r="O23" s="2" t="s">
        <v>50</v>
      </c>
      <c r="P23" s="2" t="s">
        <v>51</v>
      </c>
    </row>
    <row r="24" spans="1:16" x14ac:dyDescent="0.3">
      <c r="A24" s="1">
        <v>43906</v>
      </c>
      <c r="B24" s="2" t="s">
        <v>162</v>
      </c>
      <c r="C24" s="2" t="s">
        <v>163</v>
      </c>
      <c r="D24" s="2" t="s">
        <v>21</v>
      </c>
      <c r="E24" s="2">
        <v>7</v>
      </c>
      <c r="F24" s="18">
        <v>866097</v>
      </c>
      <c r="G24" s="19">
        <v>160</v>
      </c>
      <c r="H24" s="20">
        <f t="shared" si="9"/>
        <v>5413.1062499999998</v>
      </c>
      <c r="I24" s="21">
        <v>57.66</v>
      </c>
      <c r="J24" s="77">
        <f t="shared" si="10"/>
        <v>93.879747658688871</v>
      </c>
      <c r="K24" s="23">
        <v>192170</v>
      </c>
      <c r="L24" s="23">
        <v>7400</v>
      </c>
      <c r="M24" s="23">
        <v>0</v>
      </c>
      <c r="N24" s="23">
        <f t="shared" si="11"/>
        <v>199570</v>
      </c>
      <c r="O24" s="24" t="s">
        <v>164</v>
      </c>
      <c r="P24" s="2" t="s">
        <v>165</v>
      </c>
    </row>
    <row r="25" spans="1:16" x14ac:dyDescent="0.3">
      <c r="A25" s="1">
        <v>43963</v>
      </c>
      <c r="B25" s="2" t="s">
        <v>163</v>
      </c>
      <c r="C25" s="2" t="s">
        <v>220</v>
      </c>
      <c r="D25" s="2" t="s">
        <v>21</v>
      </c>
      <c r="E25" s="2">
        <v>15</v>
      </c>
      <c r="F25" s="18">
        <v>90000</v>
      </c>
      <c r="G25" s="19">
        <v>120</v>
      </c>
      <c r="H25" s="20">
        <f t="shared" si="9"/>
        <v>750</v>
      </c>
      <c r="I25" s="21">
        <v>68.239999999999995</v>
      </c>
      <c r="J25" s="85">
        <f t="shared" si="10"/>
        <v>10.990621336459556</v>
      </c>
      <c r="K25" s="23">
        <v>170180</v>
      </c>
      <c r="L25" s="23">
        <v>0</v>
      </c>
      <c r="M25" s="23">
        <v>0</v>
      </c>
      <c r="N25" s="23">
        <f t="shared" si="11"/>
        <v>170180</v>
      </c>
      <c r="O25" s="2" t="s">
        <v>221</v>
      </c>
      <c r="P25" s="2" t="s">
        <v>222</v>
      </c>
    </row>
    <row r="26" spans="1:16" x14ac:dyDescent="0.3">
      <c r="A26" s="1">
        <v>43966</v>
      </c>
      <c r="B26" s="2" t="s">
        <v>223</v>
      </c>
      <c r="C26" s="2" t="s">
        <v>224</v>
      </c>
      <c r="D26" s="2" t="s">
        <v>21</v>
      </c>
      <c r="E26" s="2">
        <v>4</v>
      </c>
      <c r="F26" s="18">
        <v>679000</v>
      </c>
      <c r="G26" s="19">
        <v>99.31</v>
      </c>
      <c r="H26" s="20">
        <f t="shared" si="9"/>
        <v>6837.1765179740205</v>
      </c>
      <c r="I26" s="21">
        <v>63.54</v>
      </c>
      <c r="J26" s="85">
        <f t="shared" si="10"/>
        <v>107.60428891995626</v>
      </c>
      <c r="K26" s="23">
        <v>134660</v>
      </c>
      <c r="L26" s="23">
        <v>0</v>
      </c>
      <c r="M26" s="23">
        <v>4530</v>
      </c>
      <c r="N26" s="23">
        <f t="shared" si="11"/>
        <v>139190</v>
      </c>
      <c r="O26" s="2" t="s">
        <v>225</v>
      </c>
      <c r="P26" s="2" t="s">
        <v>226</v>
      </c>
    </row>
    <row r="27" spans="1:16" x14ac:dyDescent="0.3">
      <c r="A27" s="1">
        <v>44140</v>
      </c>
      <c r="B27" s="2" t="s">
        <v>371</v>
      </c>
      <c r="C27" s="2" t="s">
        <v>372</v>
      </c>
      <c r="D27" s="2" t="s">
        <v>21</v>
      </c>
      <c r="E27" s="2">
        <v>2</v>
      </c>
      <c r="F27" s="18">
        <v>180000</v>
      </c>
      <c r="G27" s="19">
        <v>8.49</v>
      </c>
      <c r="H27" s="20">
        <f t="shared" si="9"/>
        <v>21201.413427561838</v>
      </c>
      <c r="I27" s="21">
        <v>46.6</v>
      </c>
      <c r="J27" s="219">
        <f t="shared" si="10"/>
        <v>454.96595338115532</v>
      </c>
      <c r="K27" s="23">
        <v>8360</v>
      </c>
      <c r="L27" s="23">
        <v>4590</v>
      </c>
      <c r="M27" s="23">
        <v>131950</v>
      </c>
      <c r="N27" s="23">
        <f t="shared" si="11"/>
        <v>144900</v>
      </c>
      <c r="O27" s="2" t="s">
        <v>373</v>
      </c>
      <c r="P27" s="2" t="s">
        <v>196</v>
      </c>
    </row>
    <row r="28" spans="1:16" x14ac:dyDescent="0.3">
      <c r="A28" s="1">
        <v>44152</v>
      </c>
      <c r="B28" s="2" t="s">
        <v>369</v>
      </c>
      <c r="C28" s="2" t="s">
        <v>369</v>
      </c>
      <c r="D28" s="2" t="s">
        <v>21</v>
      </c>
      <c r="E28" s="2">
        <v>21</v>
      </c>
      <c r="F28" s="18">
        <v>240000</v>
      </c>
      <c r="G28" s="19">
        <v>40</v>
      </c>
      <c r="H28" s="20">
        <f t="shared" si="9"/>
        <v>6000</v>
      </c>
      <c r="I28" s="21">
        <v>45.1</v>
      </c>
      <c r="J28" s="239">
        <f t="shared" si="10"/>
        <v>133.03769401330376</v>
      </c>
      <c r="K28" s="23">
        <v>37810</v>
      </c>
      <c r="L28" s="23">
        <v>0</v>
      </c>
      <c r="M28" s="23">
        <v>0</v>
      </c>
      <c r="N28" s="23">
        <f t="shared" si="11"/>
        <v>37810</v>
      </c>
      <c r="O28" s="2" t="s">
        <v>436</v>
      </c>
      <c r="P28" s="2" t="s">
        <v>171</v>
      </c>
    </row>
    <row r="29" spans="1:16" x14ac:dyDescent="0.3">
      <c r="A29" s="1">
        <v>44158</v>
      </c>
      <c r="B29" s="2" t="s">
        <v>369</v>
      </c>
      <c r="C29" s="2" t="s">
        <v>369</v>
      </c>
      <c r="D29" s="2" t="s">
        <v>21</v>
      </c>
      <c r="E29" s="2">
        <v>21</v>
      </c>
      <c r="F29" s="18">
        <v>240000</v>
      </c>
      <c r="G29" s="19">
        <v>40</v>
      </c>
      <c r="H29" s="20">
        <f t="shared" si="9"/>
        <v>6000</v>
      </c>
      <c r="I29" s="21">
        <v>51</v>
      </c>
      <c r="J29" s="239">
        <f t="shared" si="10"/>
        <v>117.64705882352941</v>
      </c>
      <c r="K29" s="23">
        <v>43870</v>
      </c>
      <c r="L29" s="23">
        <v>0</v>
      </c>
      <c r="M29" s="23">
        <v>0</v>
      </c>
      <c r="N29" s="23">
        <f t="shared" si="11"/>
        <v>43870</v>
      </c>
      <c r="O29" s="2" t="s">
        <v>435</v>
      </c>
      <c r="P29" s="2" t="s">
        <v>171</v>
      </c>
    </row>
    <row r="30" spans="1:16" x14ac:dyDescent="0.3">
      <c r="A30" s="1">
        <v>44160</v>
      </c>
      <c r="B30" s="2" t="s">
        <v>409</v>
      </c>
      <c r="C30" s="2" t="s">
        <v>410</v>
      </c>
      <c r="D30" s="2" t="s">
        <v>21</v>
      </c>
      <c r="E30" s="2">
        <v>22</v>
      </c>
      <c r="F30" s="18">
        <v>240660</v>
      </c>
      <c r="G30" s="19">
        <v>80.22</v>
      </c>
      <c r="H30" s="20">
        <f t="shared" si="9"/>
        <v>3000</v>
      </c>
      <c r="I30" s="21">
        <v>75.290000000000006</v>
      </c>
      <c r="J30" s="233">
        <f t="shared" si="10"/>
        <v>39.845929074246243</v>
      </c>
      <c r="K30" s="23">
        <v>129560</v>
      </c>
      <c r="L30" s="23">
        <v>12570</v>
      </c>
      <c r="M30" s="23">
        <v>33190</v>
      </c>
      <c r="N30" s="23">
        <f t="shared" si="11"/>
        <v>175320</v>
      </c>
      <c r="O30" s="2" t="s">
        <v>411</v>
      </c>
      <c r="P30" s="2" t="s">
        <v>412</v>
      </c>
    </row>
    <row r="31" spans="1:16" x14ac:dyDescent="0.3">
      <c r="A31" s="245">
        <v>44099</v>
      </c>
      <c r="B31" s="248" t="s">
        <v>351</v>
      </c>
      <c r="C31" s="248" t="s">
        <v>352</v>
      </c>
      <c r="D31" s="29" t="s">
        <v>353</v>
      </c>
      <c r="E31" s="29">
        <v>3</v>
      </c>
      <c r="F31" s="251">
        <v>760000</v>
      </c>
      <c r="G31" s="30">
        <v>45.44</v>
      </c>
      <c r="H31" s="254">
        <v>8517</v>
      </c>
      <c r="I31" s="265">
        <v>64.099999999999994</v>
      </c>
      <c r="J31" s="251">
        <v>132.87</v>
      </c>
      <c r="K31" s="32">
        <v>57550</v>
      </c>
      <c r="L31" s="32">
        <v>2790</v>
      </c>
      <c r="M31" s="32">
        <v>54020</v>
      </c>
      <c r="N31" s="257">
        <v>315900</v>
      </c>
      <c r="O31" s="248" t="s">
        <v>354</v>
      </c>
      <c r="P31" s="260" t="s">
        <v>355</v>
      </c>
    </row>
    <row r="32" spans="1:16" x14ac:dyDescent="0.3">
      <c r="A32" s="247"/>
      <c r="B32" s="250"/>
      <c r="C32" s="250"/>
      <c r="D32" s="33" t="s">
        <v>78</v>
      </c>
      <c r="E32" s="33">
        <v>34</v>
      </c>
      <c r="F32" s="253"/>
      <c r="G32" s="34">
        <v>43.79</v>
      </c>
      <c r="H32" s="256"/>
      <c r="I32" s="266"/>
      <c r="J32" s="253"/>
      <c r="K32" s="36">
        <v>62420</v>
      </c>
      <c r="L32" s="36"/>
      <c r="M32" s="36">
        <v>139120</v>
      </c>
      <c r="N32" s="259"/>
      <c r="O32" s="250"/>
      <c r="P32" s="262"/>
    </row>
    <row r="33" spans="1:16" x14ac:dyDescent="0.3">
      <c r="A33" s="1">
        <v>43916</v>
      </c>
      <c r="B33" s="2" t="s">
        <v>176</v>
      </c>
      <c r="C33" s="190" t="s">
        <v>177</v>
      </c>
      <c r="D33" s="2" t="s">
        <v>178</v>
      </c>
      <c r="E33" s="2">
        <v>7</v>
      </c>
      <c r="F33" s="18">
        <v>60000</v>
      </c>
      <c r="G33" s="19">
        <v>5.21</v>
      </c>
      <c r="H33" s="20">
        <f t="shared" si="9"/>
        <v>11516.314779270633</v>
      </c>
      <c r="I33" s="21">
        <v>42.09</v>
      </c>
      <c r="J33" s="78">
        <f t="shared" si="10"/>
        <v>273.6116602345125</v>
      </c>
      <c r="K33" s="23">
        <v>4090</v>
      </c>
      <c r="L33" s="23">
        <v>0</v>
      </c>
      <c r="M33" s="23">
        <v>0</v>
      </c>
      <c r="N33" s="23">
        <f t="shared" si="11"/>
        <v>4090</v>
      </c>
      <c r="O33" s="2" t="s">
        <v>179</v>
      </c>
      <c r="P33" s="2" t="s">
        <v>22</v>
      </c>
    </row>
    <row r="34" spans="1:16" x14ac:dyDescent="0.3">
      <c r="A34" s="1">
        <v>44005</v>
      </c>
      <c r="B34" s="2" t="s">
        <v>237</v>
      </c>
      <c r="C34" s="2" t="s">
        <v>238</v>
      </c>
      <c r="D34" s="2" t="s">
        <v>178</v>
      </c>
      <c r="E34" s="2">
        <v>31</v>
      </c>
      <c r="F34" s="18">
        <v>95750</v>
      </c>
      <c r="G34" s="19">
        <v>21.09</v>
      </c>
      <c r="H34" s="20">
        <f t="shared" si="9"/>
        <v>4540.0663821716453</v>
      </c>
      <c r="I34" s="21">
        <v>57.64</v>
      </c>
      <c r="J34" s="156">
        <f t="shared" si="10"/>
        <v>78.76589837216595</v>
      </c>
      <c r="K34" s="23">
        <v>25520</v>
      </c>
      <c r="L34" s="23">
        <v>0</v>
      </c>
      <c r="M34" s="23">
        <v>0</v>
      </c>
      <c r="N34" s="23">
        <f t="shared" si="11"/>
        <v>25520</v>
      </c>
      <c r="O34" s="2" t="s">
        <v>241</v>
      </c>
      <c r="P34" s="2" t="s">
        <v>76</v>
      </c>
    </row>
    <row r="35" spans="1:16" x14ac:dyDescent="0.3">
      <c r="A35" s="1">
        <v>44180</v>
      </c>
      <c r="B35" s="2" t="s">
        <v>456</v>
      </c>
      <c r="C35" s="2" t="s">
        <v>457</v>
      </c>
      <c r="D35" s="2" t="s">
        <v>178</v>
      </c>
      <c r="E35" s="2">
        <v>30</v>
      </c>
      <c r="F35" s="18">
        <v>50000</v>
      </c>
      <c r="G35" s="19">
        <v>5</v>
      </c>
      <c r="H35" s="20">
        <f t="shared" si="9"/>
        <v>10000</v>
      </c>
      <c r="I35" s="21">
        <v>33.19</v>
      </c>
      <c r="J35" s="244">
        <f t="shared" si="10"/>
        <v>301.295570955107</v>
      </c>
      <c r="K35" s="23">
        <v>4270</v>
      </c>
      <c r="L35" s="23">
        <v>5840</v>
      </c>
      <c r="M35" s="23">
        <v>50040</v>
      </c>
      <c r="N35" s="23">
        <f t="shared" si="11"/>
        <v>60150</v>
      </c>
      <c r="O35" s="2" t="s">
        <v>458</v>
      </c>
      <c r="P35" s="2" t="s">
        <v>67</v>
      </c>
    </row>
    <row r="36" spans="1:16" x14ac:dyDescent="0.3">
      <c r="A36" s="1">
        <v>43871</v>
      </c>
      <c r="B36" s="2" t="s">
        <v>77</v>
      </c>
      <c r="C36" s="2" t="s">
        <v>77</v>
      </c>
      <c r="D36" s="2" t="s">
        <v>78</v>
      </c>
      <c r="E36" s="2">
        <v>29</v>
      </c>
      <c r="F36" s="18">
        <v>400000</v>
      </c>
      <c r="G36" s="19">
        <v>156.28</v>
      </c>
      <c r="H36" s="20">
        <f t="shared" si="9"/>
        <v>2559.5085743537243</v>
      </c>
      <c r="I36" s="21">
        <v>31.19</v>
      </c>
      <c r="J36" s="55">
        <f t="shared" si="10"/>
        <v>82.061833098869002</v>
      </c>
      <c r="K36" s="23">
        <v>111350</v>
      </c>
      <c r="L36" s="23">
        <v>14300</v>
      </c>
      <c r="M36" s="23">
        <v>112650</v>
      </c>
      <c r="N36" s="23">
        <f t="shared" si="11"/>
        <v>238300</v>
      </c>
      <c r="O36" s="2" t="s">
        <v>79</v>
      </c>
      <c r="P36" s="2" t="s">
        <v>80</v>
      </c>
    </row>
    <row r="37" spans="1:16" x14ac:dyDescent="0.3">
      <c r="A37" s="1">
        <v>43931</v>
      </c>
      <c r="B37" s="2" t="s">
        <v>189</v>
      </c>
      <c r="C37" s="2" t="s">
        <v>190</v>
      </c>
      <c r="D37" s="2" t="s">
        <v>78</v>
      </c>
      <c r="E37" s="2">
        <v>17</v>
      </c>
      <c r="F37" s="18">
        <v>495000</v>
      </c>
      <c r="G37" s="19">
        <v>3</v>
      </c>
      <c r="H37" s="20">
        <f t="shared" si="9"/>
        <v>165000</v>
      </c>
      <c r="I37" s="21">
        <v>45.9</v>
      </c>
      <c r="J37" s="80">
        <f t="shared" si="10"/>
        <v>3594.7712418300653</v>
      </c>
      <c r="K37" s="23">
        <v>2910</v>
      </c>
      <c r="L37" s="23">
        <v>60120</v>
      </c>
      <c r="M37" s="23">
        <v>0</v>
      </c>
      <c r="N37" s="23">
        <f t="shared" si="11"/>
        <v>63030</v>
      </c>
      <c r="O37" s="2" t="s">
        <v>191</v>
      </c>
      <c r="P37" s="2" t="s">
        <v>130</v>
      </c>
    </row>
    <row r="38" spans="1:16" x14ac:dyDescent="0.3">
      <c r="A38" s="1">
        <v>44026</v>
      </c>
      <c r="B38" s="2" t="s">
        <v>283</v>
      </c>
      <c r="C38" s="2" t="s">
        <v>190</v>
      </c>
      <c r="D38" s="2" t="s">
        <v>78</v>
      </c>
      <c r="E38" s="2">
        <v>8</v>
      </c>
      <c r="F38" s="18">
        <v>495000</v>
      </c>
      <c r="G38" s="19">
        <v>1.81</v>
      </c>
      <c r="H38" s="20">
        <f t="shared" si="9"/>
        <v>273480.66298342543</v>
      </c>
      <c r="I38" s="21">
        <v>48.01</v>
      </c>
      <c r="J38" s="162">
        <f t="shared" si="10"/>
        <v>5696.3270773469158</v>
      </c>
      <c r="K38" s="23">
        <v>1870</v>
      </c>
      <c r="L38" s="23">
        <v>60120</v>
      </c>
      <c r="M38" s="23">
        <v>0</v>
      </c>
      <c r="N38" s="23">
        <f t="shared" si="11"/>
        <v>61990</v>
      </c>
      <c r="O38" s="2" t="s">
        <v>284</v>
      </c>
      <c r="P38" s="2" t="s">
        <v>130</v>
      </c>
    </row>
    <row r="39" spans="1:16" x14ac:dyDescent="0.3">
      <c r="A39" s="1">
        <v>44057</v>
      </c>
      <c r="B39" s="2" t="s">
        <v>292</v>
      </c>
      <c r="C39" s="2" t="s">
        <v>293</v>
      </c>
      <c r="D39" s="2" t="s">
        <v>78</v>
      </c>
      <c r="E39" s="2" t="s">
        <v>294</v>
      </c>
      <c r="F39" s="18">
        <v>516901</v>
      </c>
      <c r="G39" s="19">
        <v>106.52</v>
      </c>
      <c r="H39" s="20">
        <f t="shared" si="9"/>
        <v>4852.6192264363499</v>
      </c>
      <c r="I39" s="21">
        <v>40.130000000000003</v>
      </c>
      <c r="J39" s="166">
        <f t="shared" si="10"/>
        <v>120.92248259248316</v>
      </c>
      <c r="K39" s="23">
        <v>91360</v>
      </c>
      <c r="L39" s="23">
        <v>0</v>
      </c>
      <c r="M39" s="23">
        <v>9990</v>
      </c>
      <c r="N39" s="23">
        <f t="shared" si="11"/>
        <v>101350</v>
      </c>
      <c r="O39" s="2" t="s">
        <v>295</v>
      </c>
      <c r="P39" s="2" t="s">
        <v>93</v>
      </c>
    </row>
    <row r="40" spans="1:16" x14ac:dyDescent="0.3">
      <c r="A40" s="1">
        <v>44070</v>
      </c>
      <c r="B40" s="2" t="s">
        <v>292</v>
      </c>
      <c r="C40" s="2" t="s">
        <v>309</v>
      </c>
      <c r="D40" s="2" t="s">
        <v>78</v>
      </c>
      <c r="E40" s="2">
        <v>36</v>
      </c>
      <c r="F40" s="18">
        <v>172000</v>
      </c>
      <c r="G40" s="19">
        <v>34.869999999999997</v>
      </c>
      <c r="H40" s="20">
        <f t="shared" si="9"/>
        <v>4932.6068253513049</v>
      </c>
      <c r="I40" s="21">
        <v>38.520000000000003</v>
      </c>
      <c r="J40" s="170">
        <f t="shared" si="10"/>
        <v>128.05313669136305</v>
      </c>
      <c r="K40" s="23">
        <v>28850</v>
      </c>
      <c r="L40" s="23">
        <v>0</v>
      </c>
      <c r="M40" s="23">
        <v>0</v>
      </c>
      <c r="N40" s="23">
        <f t="shared" si="11"/>
        <v>28850</v>
      </c>
      <c r="O40" s="2" t="s">
        <v>310</v>
      </c>
    </row>
    <row r="41" spans="1:16" x14ac:dyDescent="0.3">
      <c r="A41" s="245">
        <v>44077</v>
      </c>
      <c r="B41" s="248" t="s">
        <v>311</v>
      </c>
      <c r="C41" s="248" t="s">
        <v>187</v>
      </c>
      <c r="D41" s="29" t="s">
        <v>78</v>
      </c>
      <c r="E41" s="29" t="s">
        <v>83</v>
      </c>
      <c r="F41" s="251">
        <v>735620</v>
      </c>
      <c r="G41" s="30">
        <v>74.45</v>
      </c>
      <c r="H41" s="257">
        <v>4648</v>
      </c>
      <c r="I41" s="265">
        <v>60.7</v>
      </c>
      <c r="J41" s="251">
        <v>76.569999999999993</v>
      </c>
      <c r="K41" s="32">
        <v>78640</v>
      </c>
      <c r="L41" s="32">
        <v>45490</v>
      </c>
      <c r="M41" s="32">
        <v>140700</v>
      </c>
      <c r="N41" s="257">
        <v>366600</v>
      </c>
      <c r="O41" s="284" t="s">
        <v>316</v>
      </c>
      <c r="P41" s="260" t="s">
        <v>171</v>
      </c>
    </row>
    <row r="42" spans="1:16" x14ac:dyDescent="0.3">
      <c r="A42" s="246"/>
      <c r="B42" s="249"/>
      <c r="C42" s="249"/>
      <c r="D42" s="66" t="s">
        <v>107</v>
      </c>
      <c r="E42" s="66">
        <v>13</v>
      </c>
      <c r="F42" s="253"/>
      <c r="G42" s="68">
        <v>83.83</v>
      </c>
      <c r="H42" s="259"/>
      <c r="I42" s="266"/>
      <c r="J42" s="253"/>
      <c r="K42" s="70">
        <v>101770</v>
      </c>
      <c r="L42" s="70">
        <v>0</v>
      </c>
      <c r="M42" s="70">
        <v>0</v>
      </c>
      <c r="N42" s="259"/>
      <c r="O42" s="285"/>
      <c r="P42" s="262"/>
    </row>
    <row r="43" spans="1:16" x14ac:dyDescent="0.3">
      <c r="A43" s="245">
        <v>44077</v>
      </c>
      <c r="B43" s="248" t="s">
        <v>311</v>
      </c>
      <c r="C43" s="248" t="s">
        <v>187</v>
      </c>
      <c r="D43" s="29" t="s">
        <v>78</v>
      </c>
      <c r="E43" s="29" t="s">
        <v>83</v>
      </c>
      <c r="F43" s="251">
        <v>905752</v>
      </c>
      <c r="G43" s="30">
        <v>48.51</v>
      </c>
      <c r="H43" s="254">
        <v>4420</v>
      </c>
      <c r="I43" s="265">
        <v>73.099999999999994</v>
      </c>
      <c r="J43" s="251">
        <v>60.46</v>
      </c>
      <c r="K43" s="32">
        <v>78110</v>
      </c>
      <c r="L43" s="32">
        <v>38230</v>
      </c>
      <c r="M43" s="32">
        <v>0</v>
      </c>
      <c r="N43" s="257">
        <v>336620</v>
      </c>
      <c r="O43" s="284" t="s">
        <v>315</v>
      </c>
      <c r="P43" s="281" t="s">
        <v>314</v>
      </c>
    </row>
    <row r="44" spans="1:16" x14ac:dyDescent="0.3">
      <c r="A44" s="246"/>
      <c r="B44" s="249"/>
      <c r="C44" s="249"/>
      <c r="D44" s="66" t="s">
        <v>312</v>
      </c>
      <c r="E44" s="66" t="s">
        <v>313</v>
      </c>
      <c r="F44" s="252"/>
      <c r="G44" s="68">
        <v>72.569999999999993</v>
      </c>
      <c r="H44" s="255"/>
      <c r="I44" s="286"/>
      <c r="J44" s="252"/>
      <c r="K44" s="70">
        <v>118510</v>
      </c>
      <c r="L44" s="70">
        <v>0</v>
      </c>
      <c r="M44" s="70">
        <v>0</v>
      </c>
      <c r="N44" s="258"/>
      <c r="O44" s="287"/>
      <c r="P44" s="282"/>
    </row>
    <row r="45" spans="1:16" x14ac:dyDescent="0.3">
      <c r="A45" s="247"/>
      <c r="B45" s="250"/>
      <c r="C45" s="250"/>
      <c r="D45" s="33" t="s">
        <v>107</v>
      </c>
      <c r="E45" s="33">
        <v>13</v>
      </c>
      <c r="F45" s="253"/>
      <c r="G45" s="34">
        <v>83.83</v>
      </c>
      <c r="H45" s="256"/>
      <c r="I45" s="266"/>
      <c r="J45" s="253"/>
      <c r="K45" s="36">
        <v>101770</v>
      </c>
      <c r="L45" s="36">
        <v>0</v>
      </c>
      <c r="M45" s="36">
        <v>0</v>
      </c>
      <c r="N45" s="259"/>
      <c r="O45" s="285"/>
      <c r="P45" s="283"/>
    </row>
    <row r="46" spans="1:16" x14ac:dyDescent="0.3">
      <c r="A46" s="64">
        <v>44077</v>
      </c>
      <c r="B46" s="172" t="s">
        <v>317</v>
      </c>
      <c r="C46" s="172" t="s">
        <v>187</v>
      </c>
      <c r="D46" s="66" t="s">
        <v>78</v>
      </c>
      <c r="E46" s="66" t="s">
        <v>83</v>
      </c>
      <c r="F46" s="173">
        <v>96498</v>
      </c>
      <c r="G46" s="68">
        <v>58.68</v>
      </c>
      <c r="H46" s="20">
        <f t="shared" si="9"/>
        <v>1644.4785276073619</v>
      </c>
      <c r="I46" s="174">
        <v>82.95</v>
      </c>
      <c r="J46" s="171">
        <f t="shared" si="10"/>
        <v>19.824937041680069</v>
      </c>
      <c r="K46" s="70">
        <v>97870</v>
      </c>
      <c r="L46" s="70">
        <v>0</v>
      </c>
      <c r="M46" s="70">
        <v>0</v>
      </c>
      <c r="N46" s="23">
        <f t="shared" si="11"/>
        <v>97870</v>
      </c>
      <c r="O46" s="172" t="s">
        <v>318</v>
      </c>
      <c r="P46" s="172" t="s">
        <v>222</v>
      </c>
    </row>
    <row r="47" spans="1:16" x14ac:dyDescent="0.3">
      <c r="A47" s="64">
        <v>44077</v>
      </c>
      <c r="B47" s="172" t="s">
        <v>311</v>
      </c>
      <c r="C47" s="172" t="s">
        <v>187</v>
      </c>
      <c r="D47" s="66" t="s">
        <v>78</v>
      </c>
      <c r="E47" s="66" t="s">
        <v>83</v>
      </c>
      <c r="F47" s="173">
        <v>289494</v>
      </c>
      <c r="G47" s="68">
        <v>56.68</v>
      </c>
      <c r="H47" s="20">
        <f t="shared" si="9"/>
        <v>5107.5158786167958</v>
      </c>
      <c r="I47" s="174">
        <v>82.95</v>
      </c>
      <c r="J47" s="171">
        <f t="shared" si="10"/>
        <v>61.573428313644314</v>
      </c>
      <c r="K47" s="70">
        <v>97870</v>
      </c>
      <c r="L47" s="70">
        <v>0</v>
      </c>
      <c r="M47" s="70">
        <v>0</v>
      </c>
      <c r="N47" s="23">
        <f t="shared" si="11"/>
        <v>97870</v>
      </c>
      <c r="O47" s="172" t="s">
        <v>319</v>
      </c>
      <c r="P47" s="172" t="s">
        <v>222</v>
      </c>
    </row>
    <row r="48" spans="1:16" x14ac:dyDescent="0.3">
      <c r="A48" s="64">
        <v>44103</v>
      </c>
      <c r="B48" s="181" t="s">
        <v>329</v>
      </c>
      <c r="C48" s="181" t="s">
        <v>330</v>
      </c>
      <c r="D48" s="66" t="s">
        <v>78</v>
      </c>
      <c r="E48" s="66">
        <v>9</v>
      </c>
      <c r="F48" s="182">
        <v>185000</v>
      </c>
      <c r="G48" s="68">
        <v>4.17</v>
      </c>
      <c r="H48" s="20">
        <f t="shared" si="9"/>
        <v>44364.508393285374</v>
      </c>
      <c r="I48" s="183">
        <v>55.96</v>
      </c>
      <c r="J48" s="180">
        <f t="shared" si="10"/>
        <v>792.78964248186867</v>
      </c>
      <c r="K48" s="70">
        <v>3710</v>
      </c>
      <c r="L48" s="70">
        <v>7590</v>
      </c>
      <c r="M48" s="70">
        <v>84510</v>
      </c>
      <c r="N48" s="23">
        <f t="shared" si="11"/>
        <v>95810</v>
      </c>
      <c r="O48" s="181" t="s">
        <v>331</v>
      </c>
      <c r="P48" s="181" t="s">
        <v>196</v>
      </c>
    </row>
    <row r="49" spans="1:16" x14ac:dyDescent="0.3">
      <c r="A49" s="64">
        <v>44173</v>
      </c>
      <c r="B49" s="234" t="s">
        <v>417</v>
      </c>
      <c r="C49" s="234" t="s">
        <v>418</v>
      </c>
      <c r="D49" s="66" t="s">
        <v>78</v>
      </c>
      <c r="E49" s="66">
        <v>13</v>
      </c>
      <c r="F49" s="235">
        <v>12110</v>
      </c>
      <c r="G49" s="68">
        <v>1.72</v>
      </c>
      <c r="H49" s="20">
        <f t="shared" si="9"/>
        <v>7040.6976744186049</v>
      </c>
      <c r="I49" s="236">
        <v>82.3</v>
      </c>
      <c r="J49" s="233">
        <f t="shared" si="10"/>
        <v>85.549181949193255</v>
      </c>
      <c r="K49" s="70">
        <v>3050</v>
      </c>
      <c r="L49" s="70">
        <v>0</v>
      </c>
      <c r="M49" s="70">
        <v>0</v>
      </c>
      <c r="N49" s="23">
        <f t="shared" si="11"/>
        <v>3050</v>
      </c>
      <c r="O49" s="234" t="s">
        <v>419</v>
      </c>
      <c r="P49" s="234" t="s">
        <v>22</v>
      </c>
    </row>
    <row r="50" spans="1:16" x14ac:dyDescent="0.3">
      <c r="A50" s="64">
        <v>44186</v>
      </c>
      <c r="B50" s="240" t="s">
        <v>446</v>
      </c>
      <c r="C50" s="240" t="s">
        <v>61</v>
      </c>
      <c r="D50" s="66" t="s">
        <v>78</v>
      </c>
      <c r="E50" s="66">
        <v>31</v>
      </c>
      <c r="F50" s="241">
        <v>948000</v>
      </c>
      <c r="G50" s="68">
        <v>158</v>
      </c>
      <c r="H50" s="20">
        <f t="shared" si="9"/>
        <v>6000</v>
      </c>
      <c r="I50" s="242">
        <v>62.31</v>
      </c>
      <c r="J50" s="243">
        <f t="shared" si="10"/>
        <v>96.292729898892631</v>
      </c>
      <c r="K50" s="70">
        <v>207970</v>
      </c>
      <c r="L50" s="70">
        <v>0</v>
      </c>
      <c r="M50" s="70">
        <v>0</v>
      </c>
      <c r="N50" s="23">
        <f t="shared" si="11"/>
        <v>207970</v>
      </c>
      <c r="O50" s="240" t="s">
        <v>447</v>
      </c>
      <c r="P50" s="240"/>
    </row>
    <row r="51" spans="1:16" x14ac:dyDescent="0.3">
      <c r="A51" s="1">
        <v>43873</v>
      </c>
      <c r="B51" s="27" t="s">
        <v>89</v>
      </c>
      <c r="C51" s="2" t="s">
        <v>90</v>
      </c>
      <c r="D51" s="2" t="s">
        <v>91</v>
      </c>
      <c r="E51" s="2">
        <v>13</v>
      </c>
      <c r="F51" s="18">
        <v>1365102</v>
      </c>
      <c r="G51" s="19">
        <v>160</v>
      </c>
      <c r="H51" s="20">
        <f t="shared" si="9"/>
        <v>8531.8875000000007</v>
      </c>
      <c r="I51" s="21">
        <v>67.459999999999994</v>
      </c>
      <c r="J51" s="56">
        <f t="shared" si="10"/>
        <v>126.47328046249632</v>
      </c>
      <c r="K51" s="23">
        <v>217580</v>
      </c>
      <c r="L51" s="23">
        <v>0</v>
      </c>
      <c r="M51" s="23">
        <v>0</v>
      </c>
      <c r="N51" s="23">
        <f t="shared" si="11"/>
        <v>217580</v>
      </c>
      <c r="O51" s="2" t="s">
        <v>92</v>
      </c>
      <c r="P51" s="2" t="s">
        <v>93</v>
      </c>
    </row>
    <row r="52" spans="1:16" x14ac:dyDescent="0.3">
      <c r="A52" s="1">
        <v>43913</v>
      </c>
      <c r="B52" s="2" t="s">
        <v>166</v>
      </c>
      <c r="C52" s="2" t="s">
        <v>167</v>
      </c>
      <c r="D52" s="2" t="s">
        <v>91</v>
      </c>
      <c r="E52" s="2">
        <v>36</v>
      </c>
      <c r="F52" s="18">
        <v>459900</v>
      </c>
      <c r="G52" s="19">
        <v>62.88</v>
      </c>
      <c r="H52" s="20">
        <f t="shared" si="9"/>
        <v>7313.9312977099235</v>
      </c>
      <c r="I52" s="21">
        <v>53.11</v>
      </c>
      <c r="J52" s="77">
        <f t="shared" si="10"/>
        <v>137.71288453605581</v>
      </c>
      <c r="K52" s="23">
        <v>71120</v>
      </c>
      <c r="L52" s="23">
        <v>0</v>
      </c>
      <c r="M52" s="23">
        <v>0</v>
      </c>
      <c r="N52" s="23">
        <f t="shared" si="11"/>
        <v>71120</v>
      </c>
      <c r="O52" s="2" t="s">
        <v>168</v>
      </c>
    </row>
    <row r="53" spans="1:16" x14ac:dyDescent="0.3">
      <c r="A53" s="1">
        <v>43923</v>
      </c>
      <c r="B53" s="2" t="s">
        <v>180</v>
      </c>
      <c r="C53" s="2" t="s">
        <v>181</v>
      </c>
      <c r="D53" s="2" t="s">
        <v>91</v>
      </c>
      <c r="E53" s="2">
        <v>22</v>
      </c>
      <c r="F53" s="18">
        <v>705000</v>
      </c>
      <c r="G53" s="19">
        <v>2.5</v>
      </c>
      <c r="H53" s="20">
        <f t="shared" si="9"/>
        <v>282000</v>
      </c>
      <c r="I53" s="21">
        <v>39.15</v>
      </c>
      <c r="J53" s="80">
        <f t="shared" si="10"/>
        <v>7203.0651340996174</v>
      </c>
      <c r="K53" s="23">
        <v>2100</v>
      </c>
      <c r="L53" s="23">
        <v>93110</v>
      </c>
      <c r="M53" s="23">
        <v>0</v>
      </c>
      <c r="N53" s="23">
        <f t="shared" si="11"/>
        <v>95210</v>
      </c>
      <c r="O53" s="2" t="s">
        <v>182</v>
      </c>
      <c r="P53" s="2" t="s">
        <v>130</v>
      </c>
    </row>
    <row r="54" spans="1:16" x14ac:dyDescent="0.3">
      <c r="A54" s="1">
        <v>44000</v>
      </c>
      <c r="B54" s="2" t="s">
        <v>252</v>
      </c>
      <c r="C54" s="2" t="s">
        <v>253</v>
      </c>
      <c r="D54" s="2" t="s">
        <v>91</v>
      </c>
      <c r="E54" s="2">
        <v>16</v>
      </c>
      <c r="F54" s="18">
        <v>145000</v>
      </c>
      <c r="G54" s="19">
        <v>3.8</v>
      </c>
      <c r="H54" s="20">
        <f t="shared" si="9"/>
        <v>38157.894736842107</v>
      </c>
      <c r="I54" s="21">
        <v>44.66</v>
      </c>
      <c r="J54" s="158">
        <f t="shared" si="10"/>
        <v>854.4087491455914</v>
      </c>
      <c r="K54" s="23">
        <v>3380</v>
      </c>
      <c r="L54" s="23">
        <v>9510</v>
      </c>
      <c r="M54" s="23">
        <v>58750</v>
      </c>
      <c r="N54" s="23">
        <f t="shared" si="11"/>
        <v>71640</v>
      </c>
      <c r="O54" s="2" t="s">
        <v>254</v>
      </c>
      <c r="P54" s="2" t="s">
        <v>196</v>
      </c>
    </row>
    <row r="55" spans="1:16" x14ac:dyDescent="0.3">
      <c r="A55" s="245">
        <v>44014</v>
      </c>
      <c r="B55" s="248" t="s">
        <v>214</v>
      </c>
      <c r="C55" s="248" t="s">
        <v>214</v>
      </c>
      <c r="D55" s="29" t="s">
        <v>91</v>
      </c>
      <c r="E55" s="29">
        <v>32</v>
      </c>
      <c r="F55" s="251">
        <v>382750</v>
      </c>
      <c r="G55" s="30">
        <v>78.900000000000006</v>
      </c>
      <c r="H55" s="254">
        <v>974</v>
      </c>
      <c r="I55" s="265">
        <v>56.03</v>
      </c>
      <c r="J55" s="251">
        <f>H55/I55</f>
        <v>17.383544529716222</v>
      </c>
      <c r="K55" s="32">
        <v>93640</v>
      </c>
      <c r="L55" s="32">
        <v>0</v>
      </c>
      <c r="M55" s="32">
        <v>0</v>
      </c>
      <c r="N55" s="257">
        <v>462230</v>
      </c>
      <c r="O55" s="248" t="s">
        <v>258</v>
      </c>
      <c r="P55" s="260" t="s">
        <v>259</v>
      </c>
    </row>
    <row r="56" spans="1:16" x14ac:dyDescent="0.3">
      <c r="A56" s="247"/>
      <c r="B56" s="250"/>
      <c r="C56" s="250"/>
      <c r="D56" s="33" t="s">
        <v>153</v>
      </c>
      <c r="E56" s="33">
        <v>5</v>
      </c>
      <c r="F56" s="253"/>
      <c r="G56" s="34">
        <v>314.18</v>
      </c>
      <c r="H56" s="256"/>
      <c r="I56" s="266"/>
      <c r="J56" s="253"/>
      <c r="K56" s="36">
        <v>368590</v>
      </c>
      <c r="L56" s="36">
        <v>0</v>
      </c>
      <c r="M56" s="36">
        <v>0</v>
      </c>
      <c r="N56" s="259"/>
      <c r="O56" s="250"/>
      <c r="P56" s="262"/>
    </row>
    <row r="57" spans="1:16" x14ac:dyDescent="0.3">
      <c r="A57" s="64">
        <v>44035</v>
      </c>
      <c r="B57" s="65" t="s">
        <v>280</v>
      </c>
      <c r="C57" s="65" t="s">
        <v>281</v>
      </c>
      <c r="D57" s="66" t="s">
        <v>91</v>
      </c>
      <c r="E57" s="66">
        <v>10</v>
      </c>
      <c r="F57" s="67">
        <v>10000</v>
      </c>
      <c r="G57" s="68">
        <v>6</v>
      </c>
      <c r="H57" s="20">
        <f t="shared" si="9"/>
        <v>1666.6666666666667</v>
      </c>
      <c r="I57" s="154">
        <v>72.08</v>
      </c>
      <c r="J57" s="162">
        <f t="shared" si="10"/>
        <v>23.122456529781726</v>
      </c>
      <c r="K57" s="70">
        <v>9570</v>
      </c>
      <c r="L57" s="70">
        <v>0</v>
      </c>
      <c r="M57" s="70">
        <v>0</v>
      </c>
      <c r="N57" s="164">
        <v>9570</v>
      </c>
      <c r="O57" s="65" t="s">
        <v>282</v>
      </c>
      <c r="P57" s="65" t="s">
        <v>67</v>
      </c>
    </row>
    <row r="58" spans="1:16" x14ac:dyDescent="0.3">
      <c r="A58" s="64">
        <v>44070</v>
      </c>
      <c r="B58" s="65" t="s">
        <v>298</v>
      </c>
      <c r="C58" s="65" t="s">
        <v>299</v>
      </c>
      <c r="D58" s="66" t="s">
        <v>91</v>
      </c>
      <c r="E58" s="66">
        <v>18</v>
      </c>
      <c r="F58" s="67">
        <v>305000</v>
      </c>
      <c r="G58" s="68">
        <v>6.74</v>
      </c>
      <c r="H58" s="20">
        <f t="shared" si="9"/>
        <v>45252.225519287829</v>
      </c>
      <c r="I58" s="154">
        <v>42.5</v>
      </c>
      <c r="J58" s="168">
        <f t="shared" si="10"/>
        <v>1064.7582475126549</v>
      </c>
      <c r="K58" s="70">
        <v>5760</v>
      </c>
      <c r="L58" s="70">
        <v>14760</v>
      </c>
      <c r="M58" s="70">
        <v>200980</v>
      </c>
      <c r="N58" s="23">
        <f t="shared" si="11"/>
        <v>221500</v>
      </c>
      <c r="O58" s="65" t="s">
        <v>300</v>
      </c>
      <c r="P58" s="65" t="s">
        <v>196</v>
      </c>
    </row>
    <row r="59" spans="1:16" x14ac:dyDescent="0.3">
      <c r="A59" s="64">
        <v>44112</v>
      </c>
      <c r="B59" s="185" t="s">
        <v>127</v>
      </c>
      <c r="C59" s="185" t="s">
        <v>346</v>
      </c>
      <c r="D59" s="66" t="s">
        <v>91</v>
      </c>
      <c r="E59" s="66">
        <v>2</v>
      </c>
      <c r="F59" s="186">
        <v>245000</v>
      </c>
      <c r="G59" s="68">
        <v>11.53</v>
      </c>
      <c r="H59" s="20">
        <f t="shared" si="9"/>
        <v>21248.915871639205</v>
      </c>
      <c r="I59" s="187">
        <v>42.33</v>
      </c>
      <c r="J59" s="188">
        <f t="shared" si="10"/>
        <v>501.98242078051516</v>
      </c>
      <c r="K59" s="70">
        <v>10970</v>
      </c>
      <c r="L59" s="70">
        <v>20610</v>
      </c>
      <c r="M59" s="70">
        <v>73190</v>
      </c>
      <c r="N59" s="23">
        <f t="shared" si="11"/>
        <v>104770</v>
      </c>
      <c r="O59" s="185" t="s">
        <v>347</v>
      </c>
      <c r="P59" s="185" t="s">
        <v>196</v>
      </c>
    </row>
    <row r="60" spans="1:16" x14ac:dyDescent="0.3">
      <c r="A60" s="1">
        <v>43944</v>
      </c>
      <c r="B60" s="2" t="s">
        <v>217</v>
      </c>
      <c r="C60" s="2" t="s">
        <v>217</v>
      </c>
      <c r="D60" s="2" t="s">
        <v>218</v>
      </c>
      <c r="E60" s="2">
        <v>36</v>
      </c>
      <c r="F60" s="18">
        <v>89000</v>
      </c>
      <c r="G60" s="19">
        <v>9.42</v>
      </c>
      <c r="H60" s="20">
        <f t="shared" si="9"/>
        <v>9447.9830148619967</v>
      </c>
      <c r="I60" s="21">
        <v>66.260000000000005</v>
      </c>
      <c r="J60" s="84">
        <f t="shared" si="10"/>
        <v>142.58954142562627</v>
      </c>
      <c r="K60" s="23">
        <v>7760</v>
      </c>
      <c r="L60" s="23">
        <v>78430</v>
      </c>
      <c r="M60" s="23">
        <v>116170</v>
      </c>
      <c r="N60" s="23">
        <f t="shared" si="11"/>
        <v>202360</v>
      </c>
      <c r="O60" s="2" t="s">
        <v>219</v>
      </c>
      <c r="P60" s="2" t="s">
        <v>67</v>
      </c>
    </row>
    <row r="61" spans="1:16" x14ac:dyDescent="0.3">
      <c r="A61" s="1">
        <v>43971</v>
      </c>
      <c r="B61" s="2" t="s">
        <v>234</v>
      </c>
      <c r="C61" s="2" t="s">
        <v>235</v>
      </c>
      <c r="D61" s="2" t="s">
        <v>218</v>
      </c>
      <c r="E61" s="2">
        <v>35</v>
      </c>
      <c r="F61" s="18">
        <v>200000</v>
      </c>
      <c r="G61" s="19">
        <v>19.8</v>
      </c>
      <c r="H61" s="20">
        <f t="shared" si="9"/>
        <v>10101.010101010101</v>
      </c>
      <c r="I61" s="21">
        <v>70.98</v>
      </c>
      <c r="J61" s="152">
        <f t="shared" si="10"/>
        <v>142.3078346155269</v>
      </c>
      <c r="K61" s="23">
        <v>28790</v>
      </c>
      <c r="L61" s="23">
        <v>37750</v>
      </c>
      <c r="M61" s="23">
        <v>167430</v>
      </c>
      <c r="N61" s="23">
        <f t="shared" si="11"/>
        <v>233970</v>
      </c>
      <c r="O61" s="2" t="s">
        <v>236</v>
      </c>
      <c r="P61" s="2" t="s">
        <v>222</v>
      </c>
    </row>
    <row r="62" spans="1:16" x14ac:dyDescent="0.3">
      <c r="A62" s="1">
        <v>44028</v>
      </c>
      <c r="B62" s="2" t="s">
        <v>301</v>
      </c>
      <c r="C62" s="2" t="s">
        <v>302</v>
      </c>
      <c r="D62" s="2" t="s">
        <v>218</v>
      </c>
      <c r="E62" s="2">
        <v>10</v>
      </c>
      <c r="F62" s="18">
        <v>5360</v>
      </c>
      <c r="G62" s="19">
        <v>1.62</v>
      </c>
      <c r="H62" s="20">
        <f t="shared" si="9"/>
        <v>3308.6419753086416</v>
      </c>
      <c r="I62" s="21">
        <v>87.79</v>
      </c>
      <c r="J62" s="169">
        <f t="shared" si="10"/>
        <v>37.68814187616632</v>
      </c>
      <c r="K62" s="23">
        <v>2530</v>
      </c>
      <c r="L62" s="23">
        <v>18590</v>
      </c>
      <c r="M62" s="23">
        <v>0</v>
      </c>
      <c r="N62" s="23">
        <f t="shared" si="11"/>
        <v>21120</v>
      </c>
      <c r="O62" s="2" t="s">
        <v>303</v>
      </c>
      <c r="P62" s="2" t="s">
        <v>203</v>
      </c>
    </row>
    <row r="63" spans="1:16" x14ac:dyDescent="0.3">
      <c r="A63" s="1">
        <v>44028</v>
      </c>
      <c r="B63" s="2" t="s">
        <v>302</v>
      </c>
      <c r="C63" s="2" t="s">
        <v>304</v>
      </c>
      <c r="D63" s="2" t="s">
        <v>218</v>
      </c>
      <c r="E63" s="2">
        <v>10</v>
      </c>
      <c r="F63" s="18">
        <v>5360</v>
      </c>
      <c r="G63" s="19">
        <v>0.73</v>
      </c>
      <c r="H63" s="20">
        <f t="shared" si="9"/>
        <v>7342.465753424658</v>
      </c>
      <c r="I63" s="21">
        <v>78.09</v>
      </c>
      <c r="J63" s="169">
        <f t="shared" si="10"/>
        <v>94.025685150783175</v>
      </c>
      <c r="K63" s="23">
        <v>860</v>
      </c>
      <c r="L63" s="23">
        <v>0</v>
      </c>
      <c r="M63" s="23">
        <v>0</v>
      </c>
      <c r="N63" s="23">
        <f t="shared" si="11"/>
        <v>860</v>
      </c>
      <c r="O63" s="2" t="s">
        <v>305</v>
      </c>
      <c r="P63" s="2" t="s">
        <v>203</v>
      </c>
    </row>
    <row r="64" spans="1:16" x14ac:dyDescent="0.3">
      <c r="A64" s="1">
        <v>43832</v>
      </c>
      <c r="B64" s="2" t="s">
        <v>41</v>
      </c>
      <c r="C64" s="2" t="s">
        <v>42</v>
      </c>
      <c r="D64" s="2" t="s">
        <v>39</v>
      </c>
      <c r="E64" s="2">
        <v>29</v>
      </c>
      <c r="F64" s="18">
        <v>750000</v>
      </c>
      <c r="G64" s="19">
        <v>80</v>
      </c>
      <c r="H64" s="20">
        <f t="shared" si="9"/>
        <v>9375</v>
      </c>
      <c r="I64" s="21">
        <v>66.7</v>
      </c>
      <c r="J64" s="48">
        <f t="shared" si="10"/>
        <v>140.55472263868066</v>
      </c>
      <c r="K64" s="23">
        <v>115390</v>
      </c>
      <c r="L64" s="23">
        <v>0</v>
      </c>
      <c r="M64" s="23">
        <v>0</v>
      </c>
      <c r="N64" s="23">
        <f t="shared" si="11"/>
        <v>115390</v>
      </c>
      <c r="O64" s="24" t="s">
        <v>43</v>
      </c>
      <c r="P64" s="24" t="s">
        <v>44</v>
      </c>
    </row>
    <row r="65" spans="1:16" x14ac:dyDescent="0.3">
      <c r="A65" s="1">
        <v>43845</v>
      </c>
      <c r="B65" s="2" t="s">
        <v>37</v>
      </c>
      <c r="C65" s="2" t="s">
        <v>38</v>
      </c>
      <c r="D65" s="2" t="s">
        <v>39</v>
      </c>
      <c r="E65" s="2">
        <v>26</v>
      </c>
      <c r="F65" s="18">
        <v>693000</v>
      </c>
      <c r="G65" s="19">
        <v>80</v>
      </c>
      <c r="H65" s="20">
        <f t="shared" si="9"/>
        <v>8662.5</v>
      </c>
      <c r="I65" s="21">
        <v>65.84</v>
      </c>
      <c r="J65" s="48">
        <f t="shared" si="10"/>
        <v>131.56895504252734</v>
      </c>
      <c r="K65" s="23">
        <v>109690</v>
      </c>
      <c r="L65" s="23">
        <v>0</v>
      </c>
      <c r="M65" s="23">
        <v>0</v>
      </c>
      <c r="N65" s="23">
        <f t="shared" si="11"/>
        <v>109690</v>
      </c>
      <c r="O65" s="2" t="s">
        <v>40</v>
      </c>
      <c r="P65" s="24"/>
    </row>
    <row r="66" spans="1:16" x14ac:dyDescent="0.3">
      <c r="A66" s="1">
        <v>43852</v>
      </c>
      <c r="B66" s="2" t="s">
        <v>57</v>
      </c>
      <c r="C66" s="2" t="s">
        <v>58</v>
      </c>
      <c r="D66" s="2" t="s">
        <v>39</v>
      </c>
      <c r="E66" s="2">
        <v>35</v>
      </c>
      <c r="F66" s="18">
        <v>1360000</v>
      </c>
      <c r="G66" s="19">
        <v>160</v>
      </c>
      <c r="H66" s="20">
        <f t="shared" ref="H66:H70" si="12">F66/G66</f>
        <v>8500</v>
      </c>
      <c r="I66" s="21">
        <v>67.87</v>
      </c>
      <c r="J66" s="51">
        <f t="shared" ref="J66:J70" si="13">H66/I66</f>
        <v>125.23942831884484</v>
      </c>
      <c r="K66" s="23">
        <v>233980</v>
      </c>
      <c r="L66" s="23">
        <v>0</v>
      </c>
      <c r="M66" s="23">
        <v>0</v>
      </c>
      <c r="N66" s="23">
        <f t="shared" ref="N66:N70" si="14">SUM(K66:M66)</f>
        <v>233980</v>
      </c>
      <c r="O66" s="2" t="s">
        <v>59</v>
      </c>
      <c r="P66" s="24"/>
    </row>
    <row r="67" spans="1:16" x14ac:dyDescent="0.3">
      <c r="A67" s="1">
        <v>43929</v>
      </c>
      <c r="B67" s="2" t="s">
        <v>38</v>
      </c>
      <c r="C67" s="2" t="s">
        <v>38</v>
      </c>
      <c r="D67" s="2" t="s">
        <v>39</v>
      </c>
      <c r="E67" s="2">
        <v>26</v>
      </c>
      <c r="F67" s="18">
        <v>346500</v>
      </c>
      <c r="G67" s="19">
        <v>40</v>
      </c>
      <c r="H67" s="20">
        <f t="shared" si="12"/>
        <v>8662.5</v>
      </c>
      <c r="I67" s="21">
        <v>69.33</v>
      </c>
      <c r="J67" s="81">
        <f t="shared" si="13"/>
        <v>124.94591086109909</v>
      </c>
      <c r="K67" s="23">
        <v>57650</v>
      </c>
      <c r="L67" s="23">
        <v>0</v>
      </c>
      <c r="M67" s="23">
        <v>0</v>
      </c>
      <c r="N67" s="23">
        <f t="shared" si="14"/>
        <v>57650</v>
      </c>
      <c r="O67" s="2" t="s">
        <v>192</v>
      </c>
      <c r="P67" s="2" t="s">
        <v>171</v>
      </c>
    </row>
    <row r="68" spans="1:16" x14ac:dyDescent="0.3">
      <c r="A68" s="1">
        <v>44134</v>
      </c>
      <c r="B68" s="2" t="s">
        <v>365</v>
      </c>
      <c r="C68" s="2" t="s">
        <v>366</v>
      </c>
      <c r="D68" s="2" t="s">
        <v>39</v>
      </c>
      <c r="E68" s="2">
        <v>7</v>
      </c>
      <c r="F68" s="18">
        <v>680000</v>
      </c>
      <c r="G68" s="19">
        <v>80</v>
      </c>
      <c r="H68" s="20">
        <f t="shared" si="12"/>
        <v>8500</v>
      </c>
      <c r="I68" s="21">
        <v>79.430000000000007</v>
      </c>
      <c r="J68" s="217">
        <f t="shared" si="13"/>
        <v>107.01246380460782</v>
      </c>
      <c r="K68" s="23">
        <v>131490</v>
      </c>
      <c r="L68" s="23">
        <v>0</v>
      </c>
      <c r="M68" s="23">
        <v>0</v>
      </c>
      <c r="N68" s="23">
        <f t="shared" si="14"/>
        <v>131490</v>
      </c>
      <c r="O68" s="2" t="s">
        <v>367</v>
      </c>
    </row>
    <row r="69" spans="1:16" x14ac:dyDescent="0.3">
      <c r="A69" s="1">
        <v>44140</v>
      </c>
      <c r="B69" s="2" t="s">
        <v>431</v>
      </c>
      <c r="C69" s="2" t="s">
        <v>432</v>
      </c>
      <c r="D69" s="2" t="s">
        <v>39</v>
      </c>
      <c r="E69" s="2" t="s">
        <v>433</v>
      </c>
      <c r="F69" s="18">
        <v>1150000</v>
      </c>
      <c r="G69" s="19">
        <v>431.98</v>
      </c>
      <c r="H69" s="20">
        <f t="shared" si="12"/>
        <v>2662.1602851983889</v>
      </c>
      <c r="I69" s="21">
        <v>69.61</v>
      </c>
      <c r="J69" s="237">
        <f t="shared" si="13"/>
        <v>38.243934566849433</v>
      </c>
      <c r="K69" s="23">
        <v>588960</v>
      </c>
      <c r="L69" s="23">
        <v>30460</v>
      </c>
      <c r="M69" s="23">
        <v>108060</v>
      </c>
      <c r="N69" s="23">
        <f t="shared" si="14"/>
        <v>727480</v>
      </c>
      <c r="O69" s="26" t="s">
        <v>434</v>
      </c>
      <c r="P69" s="26" t="s">
        <v>314</v>
      </c>
    </row>
    <row r="70" spans="1:16" x14ac:dyDescent="0.3">
      <c r="A70" s="1">
        <v>44182</v>
      </c>
      <c r="B70" s="2" t="s">
        <v>428</v>
      </c>
      <c r="C70" s="2" t="s">
        <v>429</v>
      </c>
      <c r="D70" s="2" t="s">
        <v>39</v>
      </c>
      <c r="E70" s="2">
        <v>30</v>
      </c>
      <c r="F70" s="18">
        <v>56000</v>
      </c>
      <c r="G70" s="19">
        <v>6.52</v>
      </c>
      <c r="H70" s="20">
        <f t="shared" si="12"/>
        <v>8588.9570552147252</v>
      </c>
      <c r="I70" s="21">
        <v>43.19</v>
      </c>
      <c r="J70" s="233">
        <f t="shared" si="13"/>
        <v>198.86448379751621</v>
      </c>
      <c r="K70" s="23">
        <v>5630</v>
      </c>
      <c r="L70" s="23">
        <v>12350</v>
      </c>
      <c r="M70" s="23">
        <v>66370</v>
      </c>
      <c r="N70" s="23">
        <f t="shared" si="14"/>
        <v>84350</v>
      </c>
      <c r="O70" s="2" t="s">
        <v>430</v>
      </c>
      <c r="P70" s="2" t="s">
        <v>171</v>
      </c>
    </row>
    <row r="71" spans="1:16" x14ac:dyDescent="0.3">
      <c r="A71" s="1">
        <v>43838</v>
      </c>
      <c r="B71" s="2" t="s">
        <v>23</v>
      </c>
      <c r="C71" s="2" t="s">
        <v>24</v>
      </c>
      <c r="D71" s="2" t="s">
        <v>25</v>
      </c>
      <c r="E71" s="2">
        <v>11</v>
      </c>
      <c r="F71" s="18">
        <v>310000</v>
      </c>
      <c r="G71" s="19">
        <v>40</v>
      </c>
      <c r="H71" s="20">
        <f t="shared" si="9"/>
        <v>7750</v>
      </c>
      <c r="I71" s="21">
        <v>67.989999999999995</v>
      </c>
      <c r="J71" s="22">
        <f t="shared" si="10"/>
        <v>113.98735108104134</v>
      </c>
      <c r="K71" s="23">
        <v>52480</v>
      </c>
      <c r="L71" s="23">
        <v>0</v>
      </c>
      <c r="M71" s="23">
        <v>0</v>
      </c>
      <c r="N71" s="23">
        <f t="shared" si="11"/>
        <v>52480</v>
      </c>
      <c r="O71" s="2" t="s">
        <v>31</v>
      </c>
      <c r="P71" s="2" t="s">
        <v>22</v>
      </c>
    </row>
    <row r="72" spans="1:16" x14ac:dyDescent="0.3">
      <c r="A72" s="1" t="s">
        <v>117</v>
      </c>
      <c r="B72" s="2" t="s">
        <v>118</v>
      </c>
      <c r="C72" s="2" t="s">
        <v>119</v>
      </c>
      <c r="D72" s="2" t="s">
        <v>25</v>
      </c>
      <c r="E72" s="2" t="s">
        <v>120</v>
      </c>
      <c r="F72" s="18">
        <v>2000000</v>
      </c>
      <c r="G72" s="19">
        <v>200</v>
      </c>
      <c r="H72" s="20">
        <f t="shared" si="9"/>
        <v>10000</v>
      </c>
      <c r="I72" s="21">
        <v>78.5</v>
      </c>
      <c r="J72" s="58">
        <f t="shared" si="10"/>
        <v>127.38853503184713</v>
      </c>
      <c r="K72" s="23">
        <v>341490</v>
      </c>
      <c r="L72" s="23">
        <v>0</v>
      </c>
      <c r="M72" s="23">
        <v>0</v>
      </c>
      <c r="N72" s="23">
        <f t="shared" si="11"/>
        <v>341490</v>
      </c>
      <c r="O72" s="2" t="s">
        <v>121</v>
      </c>
      <c r="P72" s="2" t="s">
        <v>122</v>
      </c>
    </row>
    <row r="73" spans="1:16" x14ac:dyDescent="0.3">
      <c r="A73" s="1">
        <v>43936</v>
      </c>
      <c r="B73" s="2" t="s">
        <v>119</v>
      </c>
      <c r="C73" s="2" t="s">
        <v>197</v>
      </c>
      <c r="D73" s="2" t="s">
        <v>25</v>
      </c>
      <c r="E73" s="2">
        <v>28</v>
      </c>
      <c r="F73" s="18">
        <v>632000</v>
      </c>
      <c r="G73" s="19">
        <v>80</v>
      </c>
      <c r="H73" s="20">
        <f t="shared" si="9"/>
        <v>7900</v>
      </c>
      <c r="I73" s="21">
        <v>76.930000000000007</v>
      </c>
      <c r="J73" s="81">
        <f t="shared" si="10"/>
        <v>102.69075783179512</v>
      </c>
      <c r="K73" s="23">
        <v>134550</v>
      </c>
      <c r="L73" s="23">
        <v>0</v>
      </c>
      <c r="M73" s="23">
        <v>0</v>
      </c>
      <c r="N73" s="23">
        <f t="shared" si="11"/>
        <v>134550</v>
      </c>
      <c r="O73" s="2" t="s">
        <v>198</v>
      </c>
    </row>
    <row r="74" spans="1:16" x14ac:dyDescent="0.3">
      <c r="A74" s="1">
        <v>43936</v>
      </c>
      <c r="B74" s="2" t="s">
        <v>119</v>
      </c>
      <c r="C74" s="2" t="s">
        <v>197</v>
      </c>
      <c r="D74" s="2" t="s">
        <v>25</v>
      </c>
      <c r="E74" s="2">
        <v>28</v>
      </c>
      <c r="F74" s="18">
        <v>632000</v>
      </c>
      <c r="G74" s="19">
        <v>80</v>
      </c>
      <c r="H74" s="20">
        <f t="shared" si="9"/>
        <v>7900</v>
      </c>
      <c r="I74" s="21">
        <v>71.680000000000007</v>
      </c>
      <c r="J74" s="81">
        <f t="shared" si="10"/>
        <v>110.21205357142856</v>
      </c>
      <c r="K74" s="23">
        <v>123400</v>
      </c>
      <c r="L74" s="23">
        <v>0</v>
      </c>
      <c r="M74" s="23">
        <v>0</v>
      </c>
      <c r="N74" s="23">
        <f t="shared" si="11"/>
        <v>123400</v>
      </c>
      <c r="O74" s="2" t="s">
        <v>199</v>
      </c>
      <c r="P74" s="2" t="s">
        <v>22</v>
      </c>
    </row>
    <row r="75" spans="1:16" x14ac:dyDescent="0.3">
      <c r="A75" s="1">
        <v>44021</v>
      </c>
      <c r="B75" s="2" t="s">
        <v>273</v>
      </c>
      <c r="C75" s="2" t="s">
        <v>274</v>
      </c>
      <c r="D75" s="2" t="s">
        <v>25</v>
      </c>
      <c r="E75" s="2">
        <v>1</v>
      </c>
      <c r="F75" s="18">
        <v>583066</v>
      </c>
      <c r="G75" s="19">
        <v>96.61</v>
      </c>
      <c r="H75" s="20">
        <f t="shared" si="9"/>
        <v>6035.2551495704374</v>
      </c>
      <c r="I75" s="21">
        <v>77.52</v>
      </c>
      <c r="J75" s="161">
        <f t="shared" si="10"/>
        <v>77.854168596109872</v>
      </c>
      <c r="K75" s="23">
        <v>158930</v>
      </c>
      <c r="L75" s="23">
        <v>0</v>
      </c>
      <c r="M75" s="23">
        <v>0</v>
      </c>
      <c r="N75" s="23">
        <f t="shared" si="11"/>
        <v>158930</v>
      </c>
      <c r="O75" s="2" t="s">
        <v>275</v>
      </c>
    </row>
    <row r="76" spans="1:16" x14ac:dyDescent="0.3">
      <c r="A76" s="1">
        <v>44167</v>
      </c>
      <c r="B76" s="2" t="s">
        <v>380</v>
      </c>
      <c r="C76" s="2" t="s">
        <v>381</v>
      </c>
      <c r="D76" s="2" t="s">
        <v>25</v>
      </c>
      <c r="E76" s="2">
        <v>29</v>
      </c>
      <c r="F76" s="18">
        <v>1900000</v>
      </c>
      <c r="G76" s="19">
        <v>200</v>
      </c>
      <c r="H76" s="20">
        <f t="shared" si="9"/>
        <v>9500</v>
      </c>
      <c r="I76" s="21">
        <v>69.040000000000006</v>
      </c>
      <c r="J76" s="225">
        <f t="shared" si="10"/>
        <v>137.60139049826188</v>
      </c>
      <c r="K76" s="23">
        <v>298820</v>
      </c>
      <c r="L76" s="23">
        <v>0</v>
      </c>
      <c r="M76" s="23">
        <v>0</v>
      </c>
      <c r="N76" s="23">
        <f t="shared" si="11"/>
        <v>298820</v>
      </c>
      <c r="O76" s="2" t="s">
        <v>382</v>
      </c>
    </row>
    <row r="77" spans="1:16" x14ac:dyDescent="0.3">
      <c r="A77" s="1">
        <v>44167</v>
      </c>
      <c r="B77" s="2" t="s">
        <v>380</v>
      </c>
      <c r="C77" s="2" t="s">
        <v>383</v>
      </c>
      <c r="D77" s="2" t="s">
        <v>25</v>
      </c>
      <c r="E77" s="2">
        <v>29</v>
      </c>
      <c r="F77" s="18">
        <v>380000</v>
      </c>
      <c r="G77" s="19">
        <v>40</v>
      </c>
      <c r="H77" s="20">
        <f t="shared" si="9"/>
        <v>9500</v>
      </c>
      <c r="I77" s="21">
        <v>74.180000000000007</v>
      </c>
      <c r="J77" s="225">
        <f t="shared" si="10"/>
        <v>128.06686438393098</v>
      </c>
      <c r="K77" s="23">
        <v>61710</v>
      </c>
      <c r="L77" s="23">
        <v>4740</v>
      </c>
      <c r="M77" s="23">
        <v>0</v>
      </c>
      <c r="N77" s="23">
        <f t="shared" si="11"/>
        <v>66450</v>
      </c>
      <c r="O77" s="2" t="s">
        <v>384</v>
      </c>
    </row>
    <row r="78" spans="1:16" x14ac:dyDescent="0.3">
      <c r="A78" s="1">
        <v>44195</v>
      </c>
      <c r="B78" s="2" t="s">
        <v>448</v>
      </c>
      <c r="C78" s="2" t="s">
        <v>449</v>
      </c>
      <c r="D78" s="2" t="s">
        <v>25</v>
      </c>
      <c r="E78" s="2">
        <v>29</v>
      </c>
      <c r="F78" s="18">
        <v>437160</v>
      </c>
      <c r="G78" s="19">
        <v>40</v>
      </c>
      <c r="H78" s="20">
        <f t="shared" si="9"/>
        <v>10929</v>
      </c>
      <c r="I78" s="21">
        <v>71.05</v>
      </c>
      <c r="J78" s="243">
        <f t="shared" si="10"/>
        <v>153.82125263898664</v>
      </c>
      <c r="K78" s="23">
        <v>53370</v>
      </c>
      <c r="L78" s="23">
        <v>9940</v>
      </c>
      <c r="M78" s="23">
        <v>138840</v>
      </c>
      <c r="N78" s="23">
        <f t="shared" si="11"/>
        <v>202150</v>
      </c>
      <c r="O78" s="2" t="s">
        <v>450</v>
      </c>
    </row>
    <row r="79" spans="1:16" x14ac:dyDescent="0.3">
      <c r="A79" s="1">
        <v>44195</v>
      </c>
      <c r="B79" s="2" t="s">
        <v>448</v>
      </c>
      <c r="C79" s="2" t="s">
        <v>451</v>
      </c>
      <c r="D79" s="2" t="s">
        <v>25</v>
      </c>
      <c r="E79" s="2">
        <v>29</v>
      </c>
      <c r="F79" s="18">
        <v>948000</v>
      </c>
      <c r="G79" s="19">
        <v>80</v>
      </c>
      <c r="H79" s="20">
        <f t="shared" si="9"/>
        <v>11850</v>
      </c>
      <c r="I79" s="21">
        <v>80</v>
      </c>
      <c r="J79" s="243">
        <f t="shared" si="10"/>
        <v>148.125</v>
      </c>
      <c r="K79" s="23">
        <v>122420</v>
      </c>
      <c r="L79" s="23">
        <v>0</v>
      </c>
      <c r="M79" s="23">
        <v>0</v>
      </c>
      <c r="N79" s="23">
        <f t="shared" si="11"/>
        <v>122420</v>
      </c>
      <c r="O79" s="2" t="s">
        <v>452</v>
      </c>
      <c r="P79" s="2" t="s">
        <v>22</v>
      </c>
    </row>
    <row r="80" spans="1:16" x14ac:dyDescent="0.3">
      <c r="A80" s="1">
        <v>43840</v>
      </c>
      <c r="B80" s="2" t="s">
        <v>32</v>
      </c>
      <c r="C80" s="2" t="s">
        <v>33</v>
      </c>
      <c r="D80" s="2" t="s">
        <v>34</v>
      </c>
      <c r="E80" s="2">
        <v>19</v>
      </c>
      <c r="F80" s="18">
        <v>0</v>
      </c>
      <c r="G80" s="19">
        <v>140.26</v>
      </c>
      <c r="H80" s="20">
        <f t="shared" si="9"/>
        <v>0</v>
      </c>
      <c r="I80" s="21">
        <v>56.06</v>
      </c>
      <c r="J80" s="22">
        <f t="shared" si="10"/>
        <v>0</v>
      </c>
      <c r="K80" s="23">
        <v>167140</v>
      </c>
      <c r="L80" s="23">
        <v>0</v>
      </c>
      <c r="M80" s="23">
        <v>0</v>
      </c>
      <c r="N80" s="23">
        <f t="shared" si="11"/>
        <v>167140</v>
      </c>
      <c r="O80" s="2" t="s">
        <v>35</v>
      </c>
      <c r="P80" s="24" t="s">
        <v>36</v>
      </c>
    </row>
    <row r="81" spans="1:16" x14ac:dyDescent="0.3">
      <c r="A81" s="1">
        <v>43998</v>
      </c>
      <c r="B81" s="2" t="s">
        <v>255</v>
      </c>
      <c r="C81" s="2" t="s">
        <v>256</v>
      </c>
      <c r="D81" s="2" t="s">
        <v>34</v>
      </c>
      <c r="E81" s="2">
        <v>33</v>
      </c>
      <c r="F81" s="18">
        <v>160000</v>
      </c>
      <c r="G81" s="19">
        <v>40</v>
      </c>
      <c r="H81" s="20">
        <f t="shared" si="9"/>
        <v>4000</v>
      </c>
      <c r="I81" s="21">
        <v>61.24</v>
      </c>
      <c r="J81" s="158">
        <f t="shared" si="10"/>
        <v>65.316786414108421</v>
      </c>
      <c r="K81" s="23">
        <v>51120</v>
      </c>
      <c r="L81" s="23">
        <v>0</v>
      </c>
      <c r="M81" s="23">
        <v>0</v>
      </c>
      <c r="N81" s="23">
        <f t="shared" si="11"/>
        <v>51120</v>
      </c>
      <c r="O81" s="2" t="s">
        <v>257</v>
      </c>
      <c r="P81" s="2" t="s">
        <v>26</v>
      </c>
    </row>
    <row r="82" spans="1:16" x14ac:dyDescent="0.3">
      <c r="A82" s="1">
        <v>44001</v>
      </c>
      <c r="B82" s="2" t="s">
        <v>249</v>
      </c>
      <c r="C82" s="2" t="s">
        <v>250</v>
      </c>
      <c r="D82" s="2" t="s">
        <v>34</v>
      </c>
      <c r="E82" s="2">
        <v>12</v>
      </c>
      <c r="F82" s="18">
        <v>205000</v>
      </c>
      <c r="G82" s="19">
        <v>6.88</v>
      </c>
      <c r="H82" s="20">
        <f t="shared" si="9"/>
        <v>29796.511627906977</v>
      </c>
      <c r="I82" s="21">
        <v>95.67</v>
      </c>
      <c r="J82" s="158">
        <f t="shared" si="10"/>
        <v>311.45094207073248</v>
      </c>
      <c r="K82" s="23">
        <v>8080</v>
      </c>
      <c r="L82" s="23">
        <v>5740</v>
      </c>
      <c r="M82" s="23">
        <v>166520</v>
      </c>
      <c r="N82" s="23">
        <f t="shared" si="11"/>
        <v>180340</v>
      </c>
      <c r="O82" s="2" t="s">
        <v>251</v>
      </c>
      <c r="P82" s="2" t="s">
        <v>67</v>
      </c>
    </row>
    <row r="83" spans="1:16" x14ac:dyDescent="0.3">
      <c r="A83" s="1">
        <v>44005</v>
      </c>
      <c r="B83" s="2" t="s">
        <v>237</v>
      </c>
      <c r="C83" s="2" t="s">
        <v>238</v>
      </c>
      <c r="D83" s="2" t="s">
        <v>34</v>
      </c>
      <c r="E83" s="2" t="s">
        <v>242</v>
      </c>
      <c r="F83" s="18">
        <v>713693</v>
      </c>
      <c r="G83" s="19">
        <v>157.25</v>
      </c>
      <c r="H83" s="20">
        <f t="shared" si="9"/>
        <v>4538.588235294118</v>
      </c>
      <c r="I83" s="21">
        <v>58.97</v>
      </c>
      <c r="J83" s="157">
        <f t="shared" si="10"/>
        <v>76.964358746720677</v>
      </c>
      <c r="K83" s="23">
        <v>195600</v>
      </c>
      <c r="L83" s="23">
        <v>1430</v>
      </c>
      <c r="M83" s="23">
        <v>0</v>
      </c>
      <c r="N83" s="23">
        <f t="shared" si="11"/>
        <v>197030</v>
      </c>
      <c r="O83" s="2" t="s">
        <v>243</v>
      </c>
      <c r="P83" s="2" t="s">
        <v>76</v>
      </c>
    </row>
    <row r="84" spans="1:16" x14ac:dyDescent="0.3">
      <c r="A84" s="1">
        <v>44011</v>
      </c>
      <c r="B84" s="2" t="s">
        <v>237</v>
      </c>
      <c r="C84" s="2" t="s">
        <v>238</v>
      </c>
      <c r="D84" s="2" t="s">
        <v>34</v>
      </c>
      <c r="E84" s="2" t="s">
        <v>242</v>
      </c>
      <c r="F84" s="18">
        <v>344500</v>
      </c>
      <c r="G84" s="19">
        <v>157.25</v>
      </c>
      <c r="H84" s="20">
        <f t="shared" si="9"/>
        <v>2190.7790143084262</v>
      </c>
      <c r="I84" s="21">
        <v>58.97</v>
      </c>
      <c r="J84" s="157">
        <f t="shared" si="10"/>
        <v>37.15073790585766</v>
      </c>
      <c r="K84" s="23">
        <v>195600</v>
      </c>
      <c r="L84" s="23">
        <v>1430</v>
      </c>
      <c r="M84" s="23">
        <v>0</v>
      </c>
      <c r="N84" s="23">
        <f t="shared" si="11"/>
        <v>197030</v>
      </c>
      <c r="O84" s="2" t="s">
        <v>244</v>
      </c>
      <c r="P84" s="2" t="s">
        <v>245</v>
      </c>
    </row>
    <row r="85" spans="1:16" x14ac:dyDescent="0.3">
      <c r="A85" s="1">
        <v>44027</v>
      </c>
      <c r="B85" s="2" t="s">
        <v>266</v>
      </c>
      <c r="C85" s="2" t="s">
        <v>267</v>
      </c>
      <c r="D85" s="2" t="s">
        <v>34</v>
      </c>
      <c r="E85" s="2">
        <v>25</v>
      </c>
      <c r="F85" s="18">
        <v>130000</v>
      </c>
      <c r="G85" s="19">
        <v>10.43</v>
      </c>
      <c r="H85" s="20">
        <f t="shared" si="9"/>
        <v>12464.046021093001</v>
      </c>
      <c r="I85" s="21">
        <v>60.47</v>
      </c>
      <c r="J85" s="160">
        <f>H85/I85</f>
        <v>206.11949762019185</v>
      </c>
      <c r="K85" s="23">
        <v>13680</v>
      </c>
      <c r="L85" s="23">
        <v>0</v>
      </c>
      <c r="M85" s="23">
        <v>0</v>
      </c>
      <c r="N85" s="23">
        <f t="shared" si="11"/>
        <v>13680</v>
      </c>
      <c r="O85" s="2" t="s">
        <v>268</v>
      </c>
    </row>
    <row r="86" spans="1:16" x14ac:dyDescent="0.3">
      <c r="A86" s="245">
        <v>44173</v>
      </c>
      <c r="B86" s="248" t="s">
        <v>400</v>
      </c>
      <c r="C86" s="248" t="s">
        <v>401</v>
      </c>
      <c r="D86" s="29" t="s">
        <v>34</v>
      </c>
      <c r="E86" s="29">
        <v>34</v>
      </c>
      <c r="F86" s="251">
        <v>107843</v>
      </c>
      <c r="G86" s="30">
        <v>160</v>
      </c>
      <c r="H86" s="254">
        <v>447</v>
      </c>
      <c r="I86" s="31">
        <v>66.52</v>
      </c>
      <c r="J86" s="251">
        <v>7.12</v>
      </c>
      <c r="K86" s="32">
        <v>225100</v>
      </c>
      <c r="L86" s="32">
        <v>2690</v>
      </c>
      <c r="M86" s="32">
        <v>0</v>
      </c>
      <c r="N86" s="257">
        <v>324040</v>
      </c>
      <c r="O86" s="248" t="s">
        <v>402</v>
      </c>
      <c r="P86" s="270" t="s">
        <v>394</v>
      </c>
    </row>
    <row r="87" spans="1:16" x14ac:dyDescent="0.3">
      <c r="A87" s="246"/>
      <c r="B87" s="249"/>
      <c r="C87" s="249"/>
      <c r="D87" s="66" t="s">
        <v>78</v>
      </c>
      <c r="E87" s="66">
        <v>33</v>
      </c>
      <c r="F87" s="252"/>
      <c r="G87" s="68">
        <v>80</v>
      </c>
      <c r="H87" s="255"/>
      <c r="I87" s="69">
        <v>55.96</v>
      </c>
      <c r="J87" s="252"/>
      <c r="K87" s="70">
        <v>94750</v>
      </c>
      <c r="L87" s="70">
        <v>0</v>
      </c>
      <c r="M87" s="70">
        <v>0</v>
      </c>
      <c r="N87" s="258"/>
      <c r="O87" s="249"/>
      <c r="P87" s="270"/>
    </row>
    <row r="88" spans="1:16" x14ac:dyDescent="0.3">
      <c r="A88" s="247"/>
      <c r="B88" s="250"/>
      <c r="C88" s="250"/>
      <c r="D88" s="33" t="s">
        <v>353</v>
      </c>
      <c r="E88" s="33">
        <v>13</v>
      </c>
      <c r="F88" s="253"/>
      <c r="G88" s="34">
        <v>1.33</v>
      </c>
      <c r="H88" s="256"/>
      <c r="I88" s="35">
        <v>58.01</v>
      </c>
      <c r="J88" s="253"/>
      <c r="K88" s="36">
        <v>1500</v>
      </c>
      <c r="L88" s="36">
        <v>0</v>
      </c>
      <c r="M88" s="36">
        <v>0</v>
      </c>
      <c r="N88" s="259"/>
      <c r="O88" s="250"/>
      <c r="P88" s="250"/>
    </row>
    <row r="89" spans="1:16" x14ac:dyDescent="0.3">
      <c r="A89" s="245">
        <v>44173</v>
      </c>
      <c r="B89" s="248" t="s">
        <v>399</v>
      </c>
      <c r="C89" s="248" t="s">
        <v>403</v>
      </c>
      <c r="D89" s="29" t="s">
        <v>34</v>
      </c>
      <c r="E89" s="29">
        <v>34</v>
      </c>
      <c r="F89" s="251">
        <v>320258</v>
      </c>
      <c r="G89" s="30">
        <v>160</v>
      </c>
      <c r="H89" s="254">
        <v>1342</v>
      </c>
      <c r="I89" s="31">
        <v>66.52</v>
      </c>
      <c r="J89" s="251">
        <v>21.39</v>
      </c>
      <c r="K89" s="32">
        <v>225100</v>
      </c>
      <c r="L89" s="32">
        <v>2690</v>
      </c>
      <c r="M89" s="32">
        <v>0</v>
      </c>
      <c r="N89" s="257">
        <v>322950</v>
      </c>
      <c r="O89" s="248" t="s">
        <v>404</v>
      </c>
      <c r="P89" s="260" t="s">
        <v>394</v>
      </c>
    </row>
    <row r="90" spans="1:16" x14ac:dyDescent="0.3">
      <c r="A90" s="246"/>
      <c r="B90" s="249"/>
      <c r="C90" s="249"/>
      <c r="D90" s="66" t="s">
        <v>78</v>
      </c>
      <c r="E90" s="66">
        <v>33</v>
      </c>
      <c r="F90" s="252"/>
      <c r="G90" s="68">
        <v>80</v>
      </c>
      <c r="H90" s="255"/>
      <c r="I90" s="69">
        <v>55.96</v>
      </c>
      <c r="J90" s="252"/>
      <c r="K90" s="70">
        <v>94750</v>
      </c>
      <c r="L90" s="70">
        <v>0</v>
      </c>
      <c r="M90" s="70">
        <v>0</v>
      </c>
      <c r="N90" s="258"/>
      <c r="O90" s="249"/>
      <c r="P90" s="261"/>
    </row>
    <row r="91" spans="1:16" x14ac:dyDescent="0.3">
      <c r="A91" s="247"/>
      <c r="B91" s="250"/>
      <c r="C91" s="250"/>
      <c r="D91" s="33" t="s">
        <v>353</v>
      </c>
      <c r="E91" s="33">
        <v>13</v>
      </c>
      <c r="F91" s="253"/>
      <c r="G91" s="34">
        <v>0.33</v>
      </c>
      <c r="H91" s="256"/>
      <c r="I91" s="35">
        <v>57.45</v>
      </c>
      <c r="J91" s="253"/>
      <c r="K91" s="36">
        <v>410</v>
      </c>
      <c r="L91" s="36">
        <v>0</v>
      </c>
      <c r="M91" s="36">
        <v>0</v>
      </c>
      <c r="N91" s="259"/>
      <c r="O91" s="250"/>
      <c r="P91" s="262"/>
    </row>
    <row r="92" spans="1:16" x14ac:dyDescent="0.3">
      <c r="A92" s="245">
        <v>44179</v>
      </c>
      <c r="B92" s="248" t="s">
        <v>420</v>
      </c>
      <c r="C92" s="248" t="s">
        <v>399</v>
      </c>
      <c r="D92" s="29" t="s">
        <v>34</v>
      </c>
      <c r="E92" s="238" t="s">
        <v>421</v>
      </c>
      <c r="F92" s="251">
        <v>0</v>
      </c>
      <c r="G92" s="30">
        <v>893.32</v>
      </c>
      <c r="H92" s="254">
        <v>0</v>
      </c>
      <c r="I92" s="31">
        <v>62.16</v>
      </c>
      <c r="J92" s="251">
        <v>0</v>
      </c>
      <c r="K92" s="32">
        <v>1173800</v>
      </c>
      <c r="L92" s="32">
        <v>4550</v>
      </c>
      <c r="M92" s="32">
        <v>0</v>
      </c>
      <c r="N92" s="257">
        <v>1319160</v>
      </c>
      <c r="O92" s="248" t="s">
        <v>422</v>
      </c>
      <c r="P92" s="260" t="s">
        <v>138</v>
      </c>
    </row>
    <row r="93" spans="1:16" x14ac:dyDescent="0.3">
      <c r="A93" s="246"/>
      <c r="B93" s="249"/>
      <c r="C93" s="249"/>
      <c r="D93" s="66" t="s">
        <v>78</v>
      </c>
      <c r="E93" s="66">
        <v>33</v>
      </c>
      <c r="F93" s="252"/>
      <c r="G93" s="68">
        <v>80</v>
      </c>
      <c r="H93" s="255"/>
      <c r="I93" s="69">
        <v>55.96</v>
      </c>
      <c r="J93" s="252"/>
      <c r="K93" s="70">
        <v>94750</v>
      </c>
      <c r="L93" s="70">
        <v>0</v>
      </c>
      <c r="M93" s="70">
        <v>0</v>
      </c>
      <c r="N93" s="258"/>
      <c r="O93" s="249"/>
      <c r="P93" s="261"/>
    </row>
    <row r="94" spans="1:16" x14ac:dyDescent="0.3">
      <c r="A94" s="247"/>
      <c r="B94" s="250"/>
      <c r="C94" s="250"/>
      <c r="D94" s="33" t="s">
        <v>353</v>
      </c>
      <c r="E94" s="33">
        <v>13</v>
      </c>
      <c r="F94" s="253"/>
      <c r="G94" s="34">
        <v>46.7</v>
      </c>
      <c r="H94" s="256"/>
      <c r="I94" s="35">
        <v>46.58</v>
      </c>
      <c r="J94" s="253"/>
      <c r="K94" s="36">
        <v>46060</v>
      </c>
      <c r="L94" s="36">
        <v>0</v>
      </c>
      <c r="M94" s="36">
        <v>0</v>
      </c>
      <c r="N94" s="259"/>
      <c r="O94" s="250"/>
      <c r="P94" s="262"/>
    </row>
    <row r="95" spans="1:16" x14ac:dyDescent="0.3">
      <c r="A95" s="1">
        <v>43845</v>
      </c>
      <c r="B95" s="2" t="s">
        <v>64</v>
      </c>
      <c r="C95" s="2" t="s">
        <v>64</v>
      </c>
      <c r="D95" s="2" t="s">
        <v>65</v>
      </c>
      <c r="E95" s="2">
        <v>1</v>
      </c>
      <c r="F95" s="18">
        <v>15000</v>
      </c>
      <c r="G95" s="19">
        <v>1.32</v>
      </c>
      <c r="H95" s="20">
        <f t="shared" si="9"/>
        <v>11363.636363636364</v>
      </c>
      <c r="I95" s="21">
        <v>47.58</v>
      </c>
      <c r="J95" s="54">
        <f t="shared" si="10"/>
        <v>238.83220604532082</v>
      </c>
      <c r="K95" s="23">
        <v>1410</v>
      </c>
      <c r="M95" s="23">
        <v>101470</v>
      </c>
      <c r="N95" s="23">
        <f t="shared" si="11"/>
        <v>102880</v>
      </c>
      <c r="O95" s="2" t="s">
        <v>66</v>
      </c>
      <c r="P95" s="2" t="s">
        <v>67</v>
      </c>
    </row>
    <row r="96" spans="1:16" x14ac:dyDescent="0.3">
      <c r="A96" s="1">
        <v>43874</v>
      </c>
      <c r="B96" s="2" t="s">
        <v>127</v>
      </c>
      <c r="C96" s="2" t="s">
        <v>128</v>
      </c>
      <c r="D96" s="2" t="s">
        <v>65</v>
      </c>
      <c r="E96" s="2">
        <v>28</v>
      </c>
      <c r="F96" s="18">
        <v>984000</v>
      </c>
      <c r="G96" s="19">
        <v>4.68</v>
      </c>
      <c r="H96" s="20">
        <f t="shared" si="9"/>
        <v>210256.41025641028</v>
      </c>
      <c r="I96" s="21">
        <v>50.99</v>
      </c>
      <c r="J96" s="59">
        <f t="shared" si="10"/>
        <v>4123.4832370349141</v>
      </c>
      <c r="K96" s="23">
        <v>4940</v>
      </c>
      <c r="L96" s="23">
        <v>135480</v>
      </c>
      <c r="M96" s="23">
        <v>0</v>
      </c>
      <c r="N96" s="23">
        <f t="shared" si="11"/>
        <v>140420</v>
      </c>
      <c r="O96" s="2" t="s">
        <v>129</v>
      </c>
      <c r="P96" s="2" t="s">
        <v>130</v>
      </c>
    </row>
    <row r="97" spans="1:16" x14ac:dyDescent="0.3">
      <c r="A97" s="1">
        <v>43888</v>
      </c>
      <c r="B97" s="2" t="s">
        <v>101</v>
      </c>
      <c r="C97" s="2" t="s">
        <v>102</v>
      </c>
      <c r="D97" s="2" t="s">
        <v>65</v>
      </c>
      <c r="E97" s="2">
        <v>4</v>
      </c>
      <c r="F97" s="18">
        <v>1220000</v>
      </c>
      <c r="G97" s="19">
        <v>152.36000000000001</v>
      </c>
      <c r="H97" s="20">
        <f t="shared" si="9"/>
        <v>8007.3510107639795</v>
      </c>
      <c r="I97" s="21">
        <v>71.92</v>
      </c>
      <c r="J97" s="57">
        <f t="shared" si="10"/>
        <v>111.33691616746356</v>
      </c>
      <c r="K97" s="23">
        <v>229190</v>
      </c>
      <c r="L97" s="23">
        <v>0</v>
      </c>
      <c r="M97" s="23">
        <v>0</v>
      </c>
      <c r="N97" s="23">
        <f t="shared" si="11"/>
        <v>229190</v>
      </c>
      <c r="O97" s="2" t="s">
        <v>103</v>
      </c>
    </row>
    <row r="98" spans="1:16" x14ac:dyDescent="0.3">
      <c r="A98" s="1">
        <v>43894</v>
      </c>
      <c r="B98" s="2" t="s">
        <v>61</v>
      </c>
      <c r="C98" s="2" t="s">
        <v>201</v>
      </c>
      <c r="D98" s="2" t="s">
        <v>65</v>
      </c>
      <c r="E98" s="2">
        <v>13</v>
      </c>
      <c r="F98" s="18">
        <v>107562</v>
      </c>
      <c r="G98" s="19">
        <v>13.79</v>
      </c>
      <c r="H98" s="20">
        <f t="shared" si="9"/>
        <v>7800.0000000000009</v>
      </c>
      <c r="I98" s="21">
        <v>61.72</v>
      </c>
      <c r="J98" s="82">
        <f t="shared" si="10"/>
        <v>126.37718729747247</v>
      </c>
      <c r="K98" s="23">
        <v>14110</v>
      </c>
      <c r="L98" s="23">
        <v>2690</v>
      </c>
      <c r="M98" s="23">
        <v>19920</v>
      </c>
      <c r="N98" s="23">
        <f t="shared" si="11"/>
        <v>36720</v>
      </c>
      <c r="O98" s="2" t="s">
        <v>202</v>
      </c>
      <c r="P98" s="2" t="s">
        <v>196</v>
      </c>
    </row>
    <row r="99" spans="1:16" x14ac:dyDescent="0.3">
      <c r="A99" s="1">
        <v>43894</v>
      </c>
      <c r="B99" s="2" t="s">
        <v>61</v>
      </c>
      <c r="C99" s="2" t="s">
        <v>201</v>
      </c>
      <c r="D99" s="2" t="s">
        <v>65</v>
      </c>
      <c r="E99" s="2">
        <v>13</v>
      </c>
      <c r="F99" s="18">
        <v>133692</v>
      </c>
      <c r="G99" s="19">
        <v>17.14</v>
      </c>
      <c r="H99" s="20">
        <f t="shared" si="9"/>
        <v>7800</v>
      </c>
      <c r="I99" s="21">
        <v>73.27</v>
      </c>
      <c r="J99" s="82">
        <f t="shared" si="10"/>
        <v>106.45557526955098</v>
      </c>
      <c r="K99" s="23">
        <v>25980</v>
      </c>
      <c r="L99" s="23">
        <v>0</v>
      </c>
      <c r="M99" s="23">
        <v>0</v>
      </c>
      <c r="N99" s="23">
        <f t="shared" si="11"/>
        <v>25980</v>
      </c>
      <c r="O99" s="2" t="s">
        <v>204</v>
      </c>
      <c r="P99" s="2" t="s">
        <v>203</v>
      </c>
    </row>
    <row r="100" spans="1:16" x14ac:dyDescent="0.3">
      <c r="A100" s="1">
        <v>44026</v>
      </c>
      <c r="B100" s="2" t="s">
        <v>285</v>
      </c>
      <c r="C100" s="2" t="s">
        <v>190</v>
      </c>
      <c r="D100" s="2" t="s">
        <v>65</v>
      </c>
      <c r="E100" s="2">
        <v>27</v>
      </c>
      <c r="F100" s="18">
        <v>495000</v>
      </c>
      <c r="G100" s="19">
        <v>2.48</v>
      </c>
      <c r="H100" s="20">
        <f t="shared" si="9"/>
        <v>199596.77419354839</v>
      </c>
      <c r="I100" s="21">
        <v>47.39</v>
      </c>
      <c r="J100" s="162">
        <f t="shared" si="10"/>
        <v>4211.7909726429289</v>
      </c>
      <c r="K100" s="23">
        <v>2130</v>
      </c>
      <c r="L100" s="23">
        <v>60120</v>
      </c>
      <c r="M100" s="23">
        <v>0</v>
      </c>
      <c r="N100" s="23">
        <f t="shared" si="11"/>
        <v>62250</v>
      </c>
      <c r="O100" s="2" t="s">
        <v>286</v>
      </c>
      <c r="P100" s="2" t="s">
        <v>130</v>
      </c>
    </row>
    <row r="101" spans="1:16" x14ac:dyDescent="0.3">
      <c r="A101" s="1">
        <v>44088</v>
      </c>
      <c r="B101" s="2" t="s">
        <v>335</v>
      </c>
      <c r="C101" s="2" t="s">
        <v>27</v>
      </c>
      <c r="D101" s="2" t="s">
        <v>65</v>
      </c>
      <c r="E101" s="2">
        <v>10</v>
      </c>
      <c r="F101" s="18">
        <v>950000</v>
      </c>
      <c r="G101" s="19">
        <v>105</v>
      </c>
      <c r="H101" s="20">
        <f t="shared" si="9"/>
        <v>9047.6190476190477</v>
      </c>
      <c r="I101" s="21">
        <v>80.790000000000006</v>
      </c>
      <c r="J101" s="188">
        <f t="shared" si="10"/>
        <v>111.98934332985576</v>
      </c>
      <c r="K101" s="23">
        <v>169810</v>
      </c>
      <c r="L101" s="23">
        <v>0</v>
      </c>
      <c r="M101" s="23">
        <v>0</v>
      </c>
      <c r="N101" s="23">
        <f t="shared" si="11"/>
        <v>169810</v>
      </c>
      <c r="O101" s="2" t="s">
        <v>336</v>
      </c>
    </row>
    <row r="102" spans="1:16" x14ac:dyDescent="0.3">
      <c r="A102" s="1">
        <v>44112</v>
      </c>
      <c r="B102" s="2" t="s">
        <v>348</v>
      </c>
      <c r="C102" s="2" t="s">
        <v>349</v>
      </c>
      <c r="D102" s="2" t="s">
        <v>65</v>
      </c>
      <c r="E102" s="2">
        <v>14</v>
      </c>
      <c r="F102" s="18">
        <v>505200</v>
      </c>
      <c r="G102" s="19">
        <v>3.37</v>
      </c>
      <c r="H102" s="20">
        <f t="shared" si="9"/>
        <v>149910.97922848666</v>
      </c>
      <c r="I102" s="21">
        <v>42.7</v>
      </c>
      <c r="J102" s="189">
        <f t="shared" si="10"/>
        <v>3510.795766475097</v>
      </c>
      <c r="K102" s="23">
        <v>2690</v>
      </c>
      <c r="L102" s="23">
        <v>75000</v>
      </c>
      <c r="M102" s="23">
        <v>0</v>
      </c>
      <c r="N102" s="23">
        <f t="shared" si="11"/>
        <v>77690</v>
      </c>
      <c r="O102" s="2" t="s">
        <v>350</v>
      </c>
      <c r="P102" s="2" t="s">
        <v>130</v>
      </c>
    </row>
    <row r="103" spans="1:16" x14ac:dyDescent="0.3">
      <c r="A103" s="1">
        <v>43833</v>
      </c>
      <c r="B103" s="2" t="s">
        <v>52</v>
      </c>
      <c r="C103" s="2" t="s">
        <v>53</v>
      </c>
      <c r="D103" s="2" t="s">
        <v>54</v>
      </c>
      <c r="E103" s="2">
        <v>12</v>
      </c>
      <c r="F103" s="18">
        <v>619345</v>
      </c>
      <c r="G103" s="19">
        <v>80</v>
      </c>
      <c r="H103" s="20">
        <f t="shared" si="9"/>
        <v>7741.8125</v>
      </c>
      <c r="I103" s="21">
        <v>78.22</v>
      </c>
      <c r="J103" s="22">
        <f t="shared" si="10"/>
        <v>98.974846586550754</v>
      </c>
      <c r="K103" s="23">
        <v>134540</v>
      </c>
      <c r="L103" s="23">
        <v>0</v>
      </c>
      <c r="M103" s="23">
        <v>0</v>
      </c>
      <c r="N103" s="23">
        <f t="shared" si="11"/>
        <v>134540</v>
      </c>
      <c r="O103" s="53" t="s">
        <v>55</v>
      </c>
      <c r="P103" s="52" t="s">
        <v>56</v>
      </c>
    </row>
    <row r="104" spans="1:16" x14ac:dyDescent="0.3">
      <c r="A104" s="1">
        <v>43880</v>
      </c>
      <c r="B104" s="2" t="s">
        <v>104</v>
      </c>
      <c r="C104" s="2" t="s">
        <v>104</v>
      </c>
      <c r="D104" s="2" t="s">
        <v>54</v>
      </c>
      <c r="E104" s="2">
        <v>12</v>
      </c>
      <c r="F104" s="18">
        <v>581667</v>
      </c>
      <c r="G104" s="19">
        <v>240</v>
      </c>
      <c r="H104" s="20">
        <f t="shared" si="9"/>
        <v>2423.6125000000002</v>
      </c>
      <c r="I104" s="21">
        <v>77.47</v>
      </c>
      <c r="J104" s="57">
        <f t="shared" si="10"/>
        <v>31.284529495288503</v>
      </c>
      <c r="K104" s="23">
        <v>394860</v>
      </c>
      <c r="L104" s="23">
        <v>6450</v>
      </c>
      <c r="M104" s="23">
        <v>0</v>
      </c>
      <c r="N104" s="23">
        <f t="shared" si="11"/>
        <v>401310</v>
      </c>
      <c r="O104" s="2" t="s">
        <v>105</v>
      </c>
      <c r="P104" s="2" t="s">
        <v>99</v>
      </c>
    </row>
    <row r="105" spans="1:16" x14ac:dyDescent="0.3">
      <c r="A105" s="1">
        <v>43897</v>
      </c>
      <c r="B105" s="2" t="s">
        <v>52</v>
      </c>
      <c r="C105" s="2" t="s">
        <v>160</v>
      </c>
      <c r="D105" s="2" t="s">
        <v>54</v>
      </c>
      <c r="E105" s="2">
        <v>12</v>
      </c>
      <c r="F105" s="18">
        <v>1491254</v>
      </c>
      <c r="G105" s="19">
        <v>189.3</v>
      </c>
      <c r="H105" s="20">
        <f t="shared" si="9"/>
        <v>7877.728473322768</v>
      </c>
      <c r="I105" s="21">
        <v>76.66</v>
      </c>
      <c r="J105" s="75">
        <f t="shared" si="10"/>
        <v>102.76191590559311</v>
      </c>
      <c r="K105" s="23">
        <v>300410</v>
      </c>
      <c r="L105" s="23">
        <v>0</v>
      </c>
      <c r="M105" s="23">
        <v>0</v>
      </c>
      <c r="N105" s="23">
        <f t="shared" si="11"/>
        <v>300410</v>
      </c>
      <c r="O105" s="79" t="s">
        <v>161</v>
      </c>
      <c r="P105" s="52" t="s">
        <v>56</v>
      </c>
    </row>
    <row r="106" spans="1:16" x14ac:dyDescent="0.3">
      <c r="A106" s="1">
        <v>44005</v>
      </c>
      <c r="B106" s="2" t="s">
        <v>237</v>
      </c>
      <c r="C106" s="2" t="s">
        <v>238</v>
      </c>
      <c r="D106" s="2" t="s">
        <v>54</v>
      </c>
      <c r="E106" s="2">
        <v>32</v>
      </c>
      <c r="F106" s="18">
        <v>390207</v>
      </c>
      <c r="G106" s="19">
        <v>80</v>
      </c>
      <c r="H106" s="20">
        <f t="shared" si="9"/>
        <v>4877.5874999999996</v>
      </c>
      <c r="I106" s="21">
        <v>60.02</v>
      </c>
      <c r="J106" s="155">
        <f t="shared" si="10"/>
        <v>81.266036321226252</v>
      </c>
      <c r="K106" s="23">
        <v>99370</v>
      </c>
      <c r="L106" s="23">
        <v>0</v>
      </c>
      <c r="M106" s="23">
        <v>0</v>
      </c>
      <c r="N106" s="23">
        <f t="shared" si="11"/>
        <v>99370</v>
      </c>
      <c r="O106" s="2" t="s">
        <v>239</v>
      </c>
      <c r="P106" s="2" t="s">
        <v>240</v>
      </c>
    </row>
    <row r="107" spans="1:16" x14ac:dyDescent="0.3">
      <c r="A107" s="1">
        <v>44020</v>
      </c>
      <c r="B107" s="2" t="s">
        <v>53</v>
      </c>
      <c r="C107" s="2" t="s">
        <v>260</v>
      </c>
      <c r="D107" s="2" t="s">
        <v>54</v>
      </c>
      <c r="E107" s="2">
        <v>10</v>
      </c>
      <c r="F107" s="18">
        <v>159000</v>
      </c>
      <c r="G107" s="19">
        <v>8.18</v>
      </c>
      <c r="H107" s="20">
        <f t="shared" si="9"/>
        <v>19437.652811735941</v>
      </c>
      <c r="I107" s="21">
        <v>60.73</v>
      </c>
      <c r="J107" s="159">
        <f t="shared" si="10"/>
        <v>320.06673492073014</v>
      </c>
      <c r="K107" s="23">
        <v>9570</v>
      </c>
      <c r="L107" s="23">
        <v>15180</v>
      </c>
      <c r="M107" s="23">
        <v>80540</v>
      </c>
      <c r="N107" s="23">
        <f t="shared" si="11"/>
        <v>105290</v>
      </c>
      <c r="O107" s="2" t="s">
        <v>261</v>
      </c>
      <c r="P107" s="2" t="s">
        <v>67</v>
      </c>
    </row>
    <row r="108" spans="1:16" x14ac:dyDescent="0.3">
      <c r="A108" s="1">
        <v>44047</v>
      </c>
      <c r="B108" s="2" t="s">
        <v>289</v>
      </c>
      <c r="C108" s="2" t="s">
        <v>289</v>
      </c>
      <c r="D108" s="2" t="s">
        <v>54</v>
      </c>
      <c r="E108" s="2">
        <v>9</v>
      </c>
      <c r="F108" s="18">
        <v>85000</v>
      </c>
      <c r="G108" s="19">
        <v>6.47</v>
      </c>
      <c r="H108" s="20">
        <f t="shared" si="9"/>
        <v>13137.557959814529</v>
      </c>
      <c r="I108" s="21">
        <v>45.52</v>
      </c>
      <c r="J108" s="165">
        <f t="shared" si="10"/>
        <v>288.61067574284993</v>
      </c>
      <c r="K108" s="23">
        <v>5380</v>
      </c>
      <c r="L108" s="23">
        <v>21880</v>
      </c>
      <c r="M108" s="23">
        <v>71530</v>
      </c>
      <c r="N108" s="23">
        <f t="shared" si="11"/>
        <v>98790</v>
      </c>
      <c r="O108" s="2" t="s">
        <v>290</v>
      </c>
      <c r="P108" s="2" t="s">
        <v>291</v>
      </c>
    </row>
    <row r="109" spans="1:16" x14ac:dyDescent="0.3">
      <c r="A109" s="1">
        <v>44105</v>
      </c>
      <c r="B109" s="2" t="s">
        <v>337</v>
      </c>
      <c r="C109" s="2" t="s">
        <v>338</v>
      </c>
      <c r="D109" s="2" t="s">
        <v>54</v>
      </c>
      <c r="E109" s="2">
        <v>32</v>
      </c>
      <c r="F109" s="18">
        <v>1100000</v>
      </c>
      <c r="G109" s="19">
        <v>120</v>
      </c>
      <c r="H109" s="20">
        <f t="shared" si="9"/>
        <v>9166.6666666666661</v>
      </c>
      <c r="I109" s="21">
        <v>71.73</v>
      </c>
      <c r="J109" s="188">
        <f t="shared" si="10"/>
        <v>127.79404247409265</v>
      </c>
      <c r="K109" s="23">
        <v>177170</v>
      </c>
      <c r="L109" s="23">
        <v>0</v>
      </c>
      <c r="M109" s="23">
        <v>0</v>
      </c>
      <c r="N109" s="23">
        <f t="shared" si="11"/>
        <v>177170</v>
      </c>
      <c r="O109" s="2" t="s">
        <v>339</v>
      </c>
    </row>
    <row r="110" spans="1:16" x14ac:dyDescent="0.3">
      <c r="A110" s="1">
        <v>44109</v>
      </c>
      <c r="B110" s="2" t="s">
        <v>337</v>
      </c>
      <c r="C110" s="2" t="s">
        <v>338</v>
      </c>
      <c r="D110" s="2" t="s">
        <v>54</v>
      </c>
      <c r="E110" s="2">
        <v>32</v>
      </c>
      <c r="F110" s="18">
        <v>400000</v>
      </c>
      <c r="G110" s="19">
        <v>40</v>
      </c>
      <c r="H110" s="20">
        <f t="shared" si="9"/>
        <v>10000</v>
      </c>
      <c r="I110" s="21">
        <v>77.400000000000006</v>
      </c>
      <c r="J110" s="188">
        <f t="shared" si="10"/>
        <v>129.19896640826872</v>
      </c>
      <c r="K110" s="23">
        <v>63240</v>
      </c>
      <c r="L110" s="23">
        <v>28860</v>
      </c>
      <c r="M110" s="23">
        <v>68070</v>
      </c>
      <c r="N110" s="23">
        <f t="shared" si="11"/>
        <v>160170</v>
      </c>
      <c r="O110" s="2" t="s">
        <v>345</v>
      </c>
    </row>
    <row r="111" spans="1:16" x14ac:dyDescent="0.3">
      <c r="A111" s="1">
        <v>43855</v>
      </c>
      <c r="B111" s="2" t="s">
        <v>94</v>
      </c>
      <c r="C111" s="2" t="s">
        <v>95</v>
      </c>
      <c r="D111" s="2" t="s">
        <v>96</v>
      </c>
      <c r="E111" s="2" t="s">
        <v>97</v>
      </c>
      <c r="F111" s="18">
        <v>35000</v>
      </c>
      <c r="G111" s="19">
        <v>180</v>
      </c>
      <c r="H111" s="20">
        <f t="shared" si="9"/>
        <v>194.44444444444446</v>
      </c>
      <c r="I111" s="21">
        <v>81.510000000000005</v>
      </c>
      <c r="J111" s="56">
        <f t="shared" si="10"/>
        <v>2.385528701318175</v>
      </c>
      <c r="K111" s="23">
        <v>311810</v>
      </c>
      <c r="L111" s="23">
        <v>0</v>
      </c>
      <c r="M111" s="23">
        <v>0</v>
      </c>
      <c r="N111" s="23">
        <f t="shared" si="11"/>
        <v>311810</v>
      </c>
      <c r="O111" s="2" t="s">
        <v>98</v>
      </c>
      <c r="P111" s="2" t="s">
        <v>99</v>
      </c>
    </row>
    <row r="112" spans="1:16" x14ac:dyDescent="0.3">
      <c r="A112" s="1">
        <v>43855</v>
      </c>
      <c r="B112" s="2" t="s">
        <v>95</v>
      </c>
      <c r="C112" s="2" t="s">
        <v>95</v>
      </c>
      <c r="D112" s="2" t="s">
        <v>96</v>
      </c>
      <c r="E112" s="2" t="s">
        <v>97</v>
      </c>
      <c r="F112" s="18">
        <v>10000</v>
      </c>
      <c r="G112" s="19">
        <v>180</v>
      </c>
      <c r="H112" s="20">
        <f t="shared" si="9"/>
        <v>55.555555555555557</v>
      </c>
      <c r="I112" s="21">
        <v>81.510000000000005</v>
      </c>
      <c r="J112" s="56">
        <f t="shared" si="10"/>
        <v>0.68157962894805002</v>
      </c>
      <c r="K112" s="23">
        <v>311810</v>
      </c>
      <c r="L112" s="23">
        <v>0</v>
      </c>
      <c r="M112" s="23">
        <v>0</v>
      </c>
      <c r="N112" s="23">
        <f t="shared" si="11"/>
        <v>311810</v>
      </c>
      <c r="O112" s="2" t="s">
        <v>100</v>
      </c>
      <c r="P112" s="2" t="s">
        <v>171</v>
      </c>
    </row>
    <row r="113" spans="1:16" x14ac:dyDescent="0.3">
      <c r="A113" s="1">
        <v>43894</v>
      </c>
      <c r="B113" s="2" t="s">
        <v>115</v>
      </c>
      <c r="C113" s="2" t="s">
        <v>61</v>
      </c>
      <c r="D113" s="2" t="s">
        <v>96</v>
      </c>
      <c r="E113" s="2">
        <v>13</v>
      </c>
      <c r="F113" s="18">
        <v>912600</v>
      </c>
      <c r="G113" s="19">
        <v>120</v>
      </c>
      <c r="H113" s="20">
        <f t="shared" si="9"/>
        <v>7605</v>
      </c>
      <c r="I113" s="21">
        <v>74.33</v>
      </c>
      <c r="J113" s="58">
        <f t="shared" si="10"/>
        <v>102.31400511233687</v>
      </c>
      <c r="K113" s="23">
        <v>181580</v>
      </c>
      <c r="L113" s="23">
        <v>2690</v>
      </c>
      <c r="M113" s="23">
        <v>19920</v>
      </c>
      <c r="N113" s="23">
        <f t="shared" si="11"/>
        <v>204190</v>
      </c>
      <c r="O113" s="2" t="s">
        <v>116</v>
      </c>
    </row>
    <row r="114" spans="1:16" x14ac:dyDescent="0.3">
      <c r="A114" s="1">
        <v>43943</v>
      </c>
      <c r="B114" s="2" t="s">
        <v>68</v>
      </c>
      <c r="C114" s="2" t="s">
        <v>68</v>
      </c>
      <c r="D114" s="2" t="s">
        <v>96</v>
      </c>
      <c r="E114" s="2">
        <v>13</v>
      </c>
      <c r="F114" s="18">
        <v>240000</v>
      </c>
      <c r="G114" s="19">
        <v>76.150000000000006</v>
      </c>
      <c r="H114" s="20">
        <f t="shared" si="9"/>
        <v>3151.6743269862113</v>
      </c>
      <c r="I114" s="21">
        <v>88.18</v>
      </c>
      <c r="J114" s="83">
        <f t="shared" si="10"/>
        <v>35.741373633320606</v>
      </c>
      <c r="K114" s="23">
        <v>138550</v>
      </c>
      <c r="L114" s="23">
        <v>0</v>
      </c>
      <c r="M114" s="23">
        <v>0</v>
      </c>
      <c r="N114" s="23">
        <f t="shared" si="11"/>
        <v>138550</v>
      </c>
      <c r="O114" s="2" t="s">
        <v>211</v>
      </c>
      <c r="P114" s="24" t="s">
        <v>212</v>
      </c>
    </row>
    <row r="115" spans="1:16" x14ac:dyDescent="0.3">
      <c r="A115" s="1">
        <v>43943</v>
      </c>
      <c r="B115" s="2" t="s">
        <v>68</v>
      </c>
      <c r="C115" s="2" t="s">
        <v>68</v>
      </c>
      <c r="D115" s="2" t="s">
        <v>96</v>
      </c>
      <c r="E115" s="2">
        <v>36</v>
      </c>
      <c r="F115" s="18">
        <v>240000</v>
      </c>
      <c r="G115" s="19">
        <v>80</v>
      </c>
      <c r="H115" s="20">
        <f t="shared" si="9"/>
        <v>3000</v>
      </c>
      <c r="I115" s="21">
        <v>60.38</v>
      </c>
      <c r="J115" s="84">
        <f t="shared" si="10"/>
        <v>49.685326266975821</v>
      </c>
      <c r="K115" s="23">
        <v>102670</v>
      </c>
      <c r="L115" s="23">
        <v>0</v>
      </c>
      <c r="M115" s="23">
        <v>0</v>
      </c>
      <c r="N115" s="23">
        <f t="shared" si="11"/>
        <v>102670</v>
      </c>
      <c r="O115" s="2" t="s">
        <v>213</v>
      </c>
      <c r="P115" s="24" t="s">
        <v>212</v>
      </c>
    </row>
    <row r="116" spans="1:16" x14ac:dyDescent="0.3">
      <c r="A116" s="1">
        <v>43913</v>
      </c>
      <c r="B116" s="2" t="s">
        <v>151</v>
      </c>
      <c r="C116" s="2" t="s">
        <v>152</v>
      </c>
      <c r="D116" s="2" t="s">
        <v>153</v>
      </c>
      <c r="E116" s="2">
        <v>6</v>
      </c>
      <c r="F116" s="18">
        <v>303228</v>
      </c>
      <c r="G116" s="19">
        <v>181.84</v>
      </c>
      <c r="H116" s="20">
        <f t="shared" si="9"/>
        <v>1667.5538935327761</v>
      </c>
      <c r="I116" s="21">
        <v>60.68</v>
      </c>
      <c r="J116" s="73">
        <f t="shared" si="10"/>
        <v>27.481112286301517</v>
      </c>
      <c r="K116" s="23">
        <v>229180</v>
      </c>
      <c r="L116" s="23">
        <v>36970</v>
      </c>
      <c r="M116" s="23">
        <v>214840</v>
      </c>
      <c r="N116" s="23">
        <f t="shared" si="11"/>
        <v>480990</v>
      </c>
      <c r="O116" s="53" t="s">
        <v>154</v>
      </c>
      <c r="P116" s="24" t="s">
        <v>157</v>
      </c>
    </row>
    <row r="117" spans="1:16" x14ac:dyDescent="0.3">
      <c r="A117" s="1">
        <v>43923</v>
      </c>
      <c r="B117" s="2" t="s">
        <v>214</v>
      </c>
      <c r="C117" s="2" t="s">
        <v>215</v>
      </c>
      <c r="D117" s="2" t="s">
        <v>153</v>
      </c>
      <c r="E117" s="2">
        <v>15</v>
      </c>
      <c r="F117" s="18">
        <v>65000</v>
      </c>
      <c r="G117" s="19">
        <v>2.88</v>
      </c>
      <c r="H117" s="20">
        <f t="shared" si="9"/>
        <v>22569.444444444445</v>
      </c>
      <c r="I117" s="21">
        <v>53.73</v>
      </c>
      <c r="J117" s="84">
        <f t="shared" si="10"/>
        <v>420.05293959509487</v>
      </c>
      <c r="K117" s="23">
        <v>2730</v>
      </c>
      <c r="L117" s="23">
        <v>5740</v>
      </c>
      <c r="M117" s="23">
        <v>78290</v>
      </c>
      <c r="N117" s="23">
        <f t="shared" si="11"/>
        <v>86760</v>
      </c>
      <c r="O117" s="2" t="s">
        <v>216</v>
      </c>
      <c r="P117" s="24" t="s">
        <v>203</v>
      </c>
    </row>
    <row r="118" spans="1:16" x14ac:dyDescent="0.3">
      <c r="A118" s="1">
        <v>44067</v>
      </c>
      <c r="B118" s="2" t="s">
        <v>296</v>
      </c>
      <c r="C118" s="2" t="s">
        <v>152</v>
      </c>
      <c r="D118" s="2" t="s">
        <v>153</v>
      </c>
      <c r="E118" s="2">
        <v>7</v>
      </c>
      <c r="F118" s="18">
        <v>561000</v>
      </c>
      <c r="G118" s="19">
        <v>4.83</v>
      </c>
      <c r="H118" s="20">
        <f t="shared" si="9"/>
        <v>116149.06832298136</v>
      </c>
      <c r="I118" s="21">
        <v>43.12</v>
      </c>
      <c r="J118" s="167">
        <f t="shared" si="10"/>
        <v>2693.6240334643176</v>
      </c>
      <c r="K118" s="23">
        <v>4210</v>
      </c>
      <c r="L118" s="23">
        <v>77540</v>
      </c>
      <c r="M118" s="23">
        <v>0</v>
      </c>
      <c r="N118" s="23">
        <f t="shared" si="11"/>
        <v>81750</v>
      </c>
      <c r="O118" s="2" t="s">
        <v>297</v>
      </c>
      <c r="P118" s="2" t="s">
        <v>130</v>
      </c>
    </row>
    <row r="119" spans="1:16" x14ac:dyDescent="0.3">
      <c r="A119" s="1">
        <v>43861</v>
      </c>
      <c r="B119" s="2" t="s">
        <v>60</v>
      </c>
      <c r="C119" s="2" t="s">
        <v>61</v>
      </c>
      <c r="D119" s="2" t="s">
        <v>62</v>
      </c>
      <c r="E119" s="2">
        <v>19</v>
      </c>
      <c r="F119" s="18">
        <v>2000000</v>
      </c>
      <c r="G119" s="19">
        <v>301.92</v>
      </c>
      <c r="H119" s="20">
        <f t="shared" si="9"/>
        <v>6624.2713301536824</v>
      </c>
      <c r="I119" s="21">
        <v>71.760000000000005</v>
      </c>
      <c r="J119" s="22">
        <f t="shared" si="10"/>
        <v>92.311473385642174</v>
      </c>
      <c r="K119" s="23">
        <v>462590</v>
      </c>
      <c r="L119" s="23">
        <v>0</v>
      </c>
      <c r="M119" s="23">
        <v>0</v>
      </c>
      <c r="N119" s="23">
        <f t="shared" si="11"/>
        <v>462590</v>
      </c>
      <c r="O119" s="2" t="s">
        <v>63</v>
      </c>
    </row>
    <row r="120" spans="1:16" x14ac:dyDescent="0.3">
      <c r="A120" s="1">
        <v>43921</v>
      </c>
      <c r="B120" s="2" t="s">
        <v>193</v>
      </c>
      <c r="C120" s="2" t="s">
        <v>194</v>
      </c>
      <c r="D120" s="2" t="s">
        <v>62</v>
      </c>
      <c r="E120" s="2">
        <v>12</v>
      </c>
      <c r="F120" s="18">
        <v>25000</v>
      </c>
      <c r="G120" s="19">
        <v>4.5999999999999996</v>
      </c>
      <c r="H120" s="20">
        <f t="shared" si="9"/>
        <v>5434.7826086956529</v>
      </c>
      <c r="I120" s="21">
        <v>65.69</v>
      </c>
      <c r="J120" s="81">
        <f t="shared" si="10"/>
        <v>82.733789141355658</v>
      </c>
      <c r="K120" s="23">
        <v>6340</v>
      </c>
      <c r="L120" s="23">
        <v>1820</v>
      </c>
      <c r="M120" s="23">
        <v>30760</v>
      </c>
      <c r="N120" s="23">
        <f t="shared" si="11"/>
        <v>38920</v>
      </c>
      <c r="O120" s="2" t="s">
        <v>195</v>
      </c>
      <c r="P120" s="2" t="s">
        <v>196</v>
      </c>
    </row>
    <row r="121" spans="1:16" x14ac:dyDescent="0.3">
      <c r="A121" s="1">
        <v>44025</v>
      </c>
      <c r="B121" s="2" t="s">
        <v>263</v>
      </c>
      <c r="C121" s="2" t="s">
        <v>264</v>
      </c>
      <c r="D121" s="2" t="s">
        <v>62</v>
      </c>
      <c r="E121" s="2">
        <v>29</v>
      </c>
      <c r="F121" s="18">
        <v>500</v>
      </c>
      <c r="G121" s="19">
        <v>148</v>
      </c>
      <c r="H121" s="20">
        <f t="shared" si="9"/>
        <v>3.3783783783783785</v>
      </c>
      <c r="I121" s="21">
        <v>75.2</v>
      </c>
      <c r="J121" s="159">
        <f t="shared" si="10"/>
        <v>4.4925244393329497E-2</v>
      </c>
      <c r="K121" s="23">
        <v>233770</v>
      </c>
      <c r="L121" s="23">
        <v>0</v>
      </c>
      <c r="M121" s="23">
        <v>0</v>
      </c>
      <c r="N121" s="23">
        <f t="shared" si="11"/>
        <v>233770</v>
      </c>
      <c r="O121" s="2" t="s">
        <v>265</v>
      </c>
      <c r="P121" s="2" t="s">
        <v>171</v>
      </c>
    </row>
    <row r="122" spans="1:16" x14ac:dyDescent="0.3">
      <c r="A122" s="1">
        <v>44148</v>
      </c>
      <c r="B122" s="2" t="s">
        <v>437</v>
      </c>
      <c r="C122" s="2" t="s">
        <v>438</v>
      </c>
      <c r="D122" s="2" t="s">
        <v>62</v>
      </c>
      <c r="E122" s="2" t="s">
        <v>439</v>
      </c>
      <c r="F122" s="18">
        <v>0</v>
      </c>
      <c r="G122" s="19">
        <v>200</v>
      </c>
      <c r="H122" s="20">
        <f t="shared" si="9"/>
        <v>0</v>
      </c>
      <c r="I122" s="21">
        <v>72.239999999999995</v>
      </c>
      <c r="J122" s="239">
        <f t="shared" si="10"/>
        <v>0</v>
      </c>
      <c r="K122" s="23">
        <v>304410</v>
      </c>
      <c r="L122" s="23">
        <v>13400</v>
      </c>
      <c r="M122" s="23">
        <v>0</v>
      </c>
      <c r="N122" s="23">
        <f t="shared" si="11"/>
        <v>317810</v>
      </c>
      <c r="O122" s="2" t="s">
        <v>440</v>
      </c>
      <c r="P122" s="2" t="s">
        <v>171</v>
      </c>
    </row>
    <row r="123" spans="1:16" x14ac:dyDescent="0.3">
      <c r="A123" s="1">
        <v>44168</v>
      </c>
      <c r="B123" s="2" t="s">
        <v>385</v>
      </c>
      <c r="C123" s="2" t="s">
        <v>386</v>
      </c>
      <c r="D123" s="2" t="s">
        <v>62</v>
      </c>
      <c r="E123" s="2">
        <v>11</v>
      </c>
      <c r="F123" s="18">
        <v>400000</v>
      </c>
      <c r="G123" s="19">
        <v>65</v>
      </c>
      <c r="H123" s="20">
        <f t="shared" si="9"/>
        <v>6153.8461538461543</v>
      </c>
      <c r="I123" s="21">
        <v>69.790000000000006</v>
      </c>
      <c r="J123" s="226">
        <f t="shared" si="10"/>
        <v>88.176617765384066</v>
      </c>
      <c r="K123" s="23">
        <v>93130</v>
      </c>
      <c r="L123" s="23">
        <v>0</v>
      </c>
      <c r="M123" s="23">
        <v>0</v>
      </c>
      <c r="N123" s="23">
        <f t="shared" si="11"/>
        <v>93130</v>
      </c>
      <c r="O123" s="2" t="s">
        <v>387</v>
      </c>
      <c r="P123" s="2" t="s">
        <v>22</v>
      </c>
    </row>
    <row r="124" spans="1:16" x14ac:dyDescent="0.3">
      <c r="A124" s="1">
        <v>43861</v>
      </c>
      <c r="B124" s="2" t="s">
        <v>68</v>
      </c>
      <c r="C124" s="2" t="s">
        <v>69</v>
      </c>
      <c r="D124" s="2" t="s">
        <v>70</v>
      </c>
      <c r="E124" s="2">
        <v>14</v>
      </c>
      <c r="F124" s="18">
        <v>1800</v>
      </c>
      <c r="G124" s="19">
        <v>0.27</v>
      </c>
      <c r="H124" s="20">
        <f t="shared" si="9"/>
        <v>6666.6666666666661</v>
      </c>
      <c r="I124" s="21">
        <v>92</v>
      </c>
      <c r="J124" s="22">
        <f t="shared" si="10"/>
        <v>72.463768115942017</v>
      </c>
      <c r="K124" s="23">
        <v>530</v>
      </c>
      <c r="L124" s="23">
        <v>0</v>
      </c>
      <c r="M124" s="23">
        <v>0</v>
      </c>
      <c r="N124" s="23">
        <f t="shared" si="11"/>
        <v>530</v>
      </c>
      <c r="O124" s="2" t="s">
        <v>71</v>
      </c>
      <c r="P124" s="2" t="s">
        <v>22</v>
      </c>
    </row>
    <row r="125" spans="1:16" x14ac:dyDescent="0.3">
      <c r="A125" s="1">
        <v>43891</v>
      </c>
      <c r="B125" s="2" t="s">
        <v>183</v>
      </c>
      <c r="C125" s="2" t="s">
        <v>184</v>
      </c>
      <c r="D125" s="2" t="s">
        <v>70</v>
      </c>
      <c r="E125" s="2">
        <v>9</v>
      </c>
      <c r="F125" s="18">
        <v>210000</v>
      </c>
      <c r="G125" s="19">
        <v>34.46</v>
      </c>
      <c r="H125" s="20">
        <f t="shared" si="9"/>
        <v>6094.0220545560069</v>
      </c>
      <c r="I125" s="21">
        <v>39.44</v>
      </c>
      <c r="J125" s="80">
        <f t="shared" si="10"/>
        <v>154.51374377677504</v>
      </c>
      <c r="K125" s="23">
        <v>29400</v>
      </c>
      <c r="L125" s="23">
        <v>7530</v>
      </c>
      <c r="M125" s="23">
        <v>78980</v>
      </c>
      <c r="N125" s="23">
        <f t="shared" si="11"/>
        <v>115910</v>
      </c>
      <c r="O125" s="2" t="s">
        <v>185</v>
      </c>
    </row>
    <row r="126" spans="1:16" x14ac:dyDescent="0.3">
      <c r="A126" s="1">
        <v>43923</v>
      </c>
      <c r="B126" s="2" t="s">
        <v>169</v>
      </c>
      <c r="C126" s="2" t="s">
        <v>169</v>
      </c>
      <c r="D126" s="2" t="s">
        <v>70</v>
      </c>
      <c r="E126" s="2">
        <v>35</v>
      </c>
      <c r="F126" s="18">
        <v>205000</v>
      </c>
      <c r="G126" s="19">
        <v>8.6300000000000008</v>
      </c>
      <c r="H126" s="20">
        <f t="shared" si="9"/>
        <v>23754.345307068364</v>
      </c>
      <c r="I126" s="21">
        <v>49.84</v>
      </c>
      <c r="J126" s="77">
        <f t="shared" si="10"/>
        <v>476.61206474856266</v>
      </c>
      <c r="K126" s="23">
        <v>9570</v>
      </c>
      <c r="L126" s="23">
        <v>22750</v>
      </c>
      <c r="M126" s="23">
        <v>104750</v>
      </c>
      <c r="N126" s="23">
        <f t="shared" si="11"/>
        <v>137070</v>
      </c>
      <c r="O126" s="2" t="s">
        <v>170</v>
      </c>
      <c r="P126" s="2" t="s">
        <v>171</v>
      </c>
    </row>
    <row r="127" spans="1:16" x14ac:dyDescent="0.3">
      <c r="A127" s="1">
        <v>44013</v>
      </c>
      <c r="B127" s="24" t="s">
        <v>246</v>
      </c>
      <c r="C127" s="2" t="s">
        <v>247</v>
      </c>
      <c r="D127" s="2" t="s">
        <v>70</v>
      </c>
      <c r="E127" s="2">
        <v>35</v>
      </c>
      <c r="F127" s="18">
        <v>1139250</v>
      </c>
      <c r="G127" s="19">
        <v>154.62</v>
      </c>
      <c r="H127" s="20">
        <f t="shared" si="9"/>
        <v>7368.0636398913466</v>
      </c>
      <c r="I127" s="21">
        <v>71.3</v>
      </c>
      <c r="J127" s="158">
        <f t="shared" si="10"/>
        <v>103.3389009802433</v>
      </c>
      <c r="K127" s="23">
        <v>230320</v>
      </c>
      <c r="L127" s="23">
        <v>5540</v>
      </c>
      <c r="M127" s="23">
        <v>0</v>
      </c>
      <c r="N127" s="23">
        <f t="shared" si="11"/>
        <v>235860</v>
      </c>
      <c r="O127" s="2" t="s">
        <v>248</v>
      </c>
    </row>
    <row r="128" spans="1:16" x14ac:dyDescent="0.3">
      <c r="A128" s="1">
        <v>44085</v>
      </c>
      <c r="B128" s="2" t="s">
        <v>332</v>
      </c>
      <c r="C128" s="2" t="s">
        <v>333</v>
      </c>
      <c r="D128" s="2" t="s">
        <v>70</v>
      </c>
      <c r="E128" s="2">
        <v>27</v>
      </c>
      <c r="F128" s="18">
        <v>8000</v>
      </c>
      <c r="G128" s="19">
        <v>5</v>
      </c>
      <c r="H128" s="20">
        <f t="shared" si="9"/>
        <v>1600</v>
      </c>
      <c r="I128" s="21">
        <v>42.49</v>
      </c>
      <c r="J128" s="184">
        <f t="shared" si="10"/>
        <v>37.655919039774062</v>
      </c>
      <c r="K128" s="23">
        <v>4570</v>
      </c>
      <c r="L128" s="23">
        <v>0</v>
      </c>
      <c r="M128" s="23">
        <v>0</v>
      </c>
      <c r="N128" s="23">
        <f t="shared" si="11"/>
        <v>4570</v>
      </c>
      <c r="O128" s="2" t="s">
        <v>334</v>
      </c>
    </row>
    <row r="129" spans="1:17" x14ac:dyDescent="0.3">
      <c r="A129" s="1">
        <v>44173</v>
      </c>
      <c r="B129" s="2" t="s">
        <v>68</v>
      </c>
      <c r="C129" s="2" t="s">
        <v>407</v>
      </c>
      <c r="D129" s="2" t="s">
        <v>70</v>
      </c>
      <c r="E129" s="2">
        <v>11</v>
      </c>
      <c r="F129" s="18">
        <v>600000</v>
      </c>
      <c r="G129" s="19">
        <v>103.11</v>
      </c>
      <c r="H129" s="20">
        <f t="shared" si="9"/>
        <v>5819.0282222868782</v>
      </c>
      <c r="I129" s="21">
        <v>53.53</v>
      </c>
      <c r="J129" s="232">
        <f t="shared" si="10"/>
        <v>108.70592606551239</v>
      </c>
      <c r="K129" s="23">
        <v>114650</v>
      </c>
      <c r="L129" s="23">
        <v>0</v>
      </c>
      <c r="M129" s="23">
        <v>0</v>
      </c>
      <c r="N129" s="23">
        <f t="shared" si="11"/>
        <v>114650</v>
      </c>
      <c r="O129" s="2" t="s">
        <v>408</v>
      </c>
    </row>
    <row r="130" spans="1:17" x14ac:dyDescent="0.3">
      <c r="A130" s="1">
        <v>44186</v>
      </c>
      <c r="B130" s="2" t="s">
        <v>441</v>
      </c>
      <c r="C130" s="2" t="s">
        <v>68</v>
      </c>
      <c r="D130" s="2" t="s">
        <v>70</v>
      </c>
      <c r="E130" s="2">
        <v>7</v>
      </c>
      <c r="F130" s="18">
        <v>530000</v>
      </c>
      <c r="G130" s="19">
        <v>40</v>
      </c>
      <c r="H130" s="20">
        <f t="shared" si="9"/>
        <v>13250</v>
      </c>
      <c r="I130" s="21">
        <v>75.03</v>
      </c>
      <c r="J130" s="239">
        <f t="shared" si="10"/>
        <v>176.59602825536453</v>
      </c>
      <c r="K130" s="23">
        <v>64540</v>
      </c>
      <c r="L130" s="23">
        <v>0</v>
      </c>
      <c r="M130" s="23">
        <v>0</v>
      </c>
      <c r="N130" s="23">
        <f t="shared" si="11"/>
        <v>64540</v>
      </c>
      <c r="O130" s="2" t="s">
        <v>442</v>
      </c>
      <c r="P130" s="2" t="s">
        <v>22</v>
      </c>
    </row>
    <row r="131" spans="1:17" x14ac:dyDescent="0.3">
      <c r="A131" s="1">
        <v>43868</v>
      </c>
      <c r="B131" s="2" t="s">
        <v>72</v>
      </c>
      <c r="C131" s="2" t="s">
        <v>73</v>
      </c>
      <c r="D131" s="2" t="s">
        <v>74</v>
      </c>
      <c r="E131" s="2">
        <v>15</v>
      </c>
      <c r="F131" s="18">
        <v>1061602</v>
      </c>
      <c r="G131" s="19">
        <v>560</v>
      </c>
      <c r="H131" s="20">
        <f t="shared" si="9"/>
        <v>1895.7178571428572</v>
      </c>
      <c r="I131" s="21">
        <v>52.13</v>
      </c>
      <c r="J131" s="22">
        <f t="shared" si="10"/>
        <v>36.365199638266965</v>
      </c>
      <c r="K131" s="23">
        <v>611990</v>
      </c>
      <c r="L131" s="23">
        <v>0</v>
      </c>
      <c r="M131" s="23">
        <v>0</v>
      </c>
      <c r="N131" s="23">
        <f t="shared" si="11"/>
        <v>611990</v>
      </c>
      <c r="O131" s="2" t="s">
        <v>75</v>
      </c>
      <c r="P131" s="2" t="s">
        <v>76</v>
      </c>
    </row>
    <row r="132" spans="1:17" x14ac:dyDescent="0.3">
      <c r="A132" s="1">
        <v>43886</v>
      </c>
      <c r="B132" s="2" t="s">
        <v>106</v>
      </c>
      <c r="C132" s="2" t="s">
        <v>81</v>
      </c>
      <c r="D132" s="2" t="s">
        <v>107</v>
      </c>
      <c r="E132" s="2">
        <v>11</v>
      </c>
      <c r="F132" s="18">
        <v>556003</v>
      </c>
      <c r="G132" s="19">
        <v>80</v>
      </c>
      <c r="H132" s="20">
        <f t="shared" si="9"/>
        <v>6950.0375000000004</v>
      </c>
      <c r="I132" s="21">
        <v>63.55</v>
      </c>
      <c r="J132" s="22">
        <f t="shared" si="10"/>
        <v>109.36329661683715</v>
      </c>
      <c r="K132" s="23">
        <v>103960</v>
      </c>
      <c r="L132" s="23">
        <v>0</v>
      </c>
      <c r="M132" s="23">
        <v>0</v>
      </c>
      <c r="N132" s="23">
        <f t="shared" si="11"/>
        <v>103960</v>
      </c>
      <c r="O132" s="2" t="s">
        <v>108</v>
      </c>
      <c r="P132" s="2" t="s">
        <v>93</v>
      </c>
    </row>
    <row r="133" spans="1:17" x14ac:dyDescent="0.3">
      <c r="A133" s="245">
        <v>43892</v>
      </c>
      <c r="B133" s="248" t="s">
        <v>131</v>
      </c>
      <c r="C133" s="248" t="s">
        <v>132</v>
      </c>
      <c r="D133" s="29" t="s">
        <v>74</v>
      </c>
      <c r="E133" s="29">
        <v>27</v>
      </c>
      <c r="F133" s="251">
        <v>703895</v>
      </c>
      <c r="G133" s="30">
        <v>80</v>
      </c>
      <c r="H133" s="254">
        <v>2933</v>
      </c>
      <c r="I133" s="31">
        <v>48.31</v>
      </c>
      <c r="J133" s="251">
        <v>53.72</v>
      </c>
      <c r="K133" s="32">
        <v>82050</v>
      </c>
      <c r="L133" s="32"/>
      <c r="M133" s="32"/>
      <c r="N133" s="257">
        <v>274950</v>
      </c>
      <c r="O133" s="248" t="s">
        <v>133</v>
      </c>
      <c r="P133" s="260" t="s">
        <v>76</v>
      </c>
      <c r="Q133" s="17" t="s">
        <v>26</v>
      </c>
    </row>
    <row r="134" spans="1:17" x14ac:dyDescent="0.3">
      <c r="A134" s="247"/>
      <c r="B134" s="250"/>
      <c r="C134" s="250"/>
      <c r="D134" s="33" t="s">
        <v>107</v>
      </c>
      <c r="E134" s="33">
        <v>15</v>
      </c>
      <c r="F134" s="253"/>
      <c r="G134" s="34">
        <v>160</v>
      </c>
      <c r="H134" s="256"/>
      <c r="I134" s="35">
        <v>57.81</v>
      </c>
      <c r="J134" s="253"/>
      <c r="K134" s="36">
        <v>192900</v>
      </c>
      <c r="L134" s="36"/>
      <c r="M134" s="36"/>
      <c r="N134" s="259"/>
      <c r="O134" s="250"/>
      <c r="P134" s="262"/>
    </row>
    <row r="135" spans="1:17" x14ac:dyDescent="0.3">
      <c r="A135" s="64">
        <v>44162</v>
      </c>
      <c r="B135" s="221" t="s">
        <v>374</v>
      </c>
      <c r="C135" s="221" t="s">
        <v>375</v>
      </c>
      <c r="D135" s="66" t="s">
        <v>74</v>
      </c>
      <c r="E135" s="66">
        <v>33</v>
      </c>
      <c r="F135" s="222">
        <v>45000</v>
      </c>
      <c r="G135" s="68">
        <v>4.51</v>
      </c>
      <c r="H135" s="20">
        <f t="shared" si="9"/>
        <v>9977.8270509977829</v>
      </c>
      <c r="I135" s="69">
        <v>48.66</v>
      </c>
      <c r="J135" s="220">
        <f t="shared" si="10"/>
        <v>205.05193281951878</v>
      </c>
      <c r="K135" s="70">
        <v>3970</v>
      </c>
      <c r="L135" s="70">
        <v>270</v>
      </c>
      <c r="M135" s="70">
        <v>94980</v>
      </c>
      <c r="N135" s="23">
        <f t="shared" si="11"/>
        <v>99220</v>
      </c>
      <c r="O135" s="221" t="s">
        <v>376</v>
      </c>
      <c r="P135" s="221" t="s">
        <v>291</v>
      </c>
    </row>
    <row r="136" spans="1:17" x14ac:dyDescent="0.3">
      <c r="A136" s="64">
        <v>44165</v>
      </c>
      <c r="B136" s="230" t="s">
        <v>405</v>
      </c>
      <c r="C136" s="230" t="s">
        <v>391</v>
      </c>
      <c r="D136" s="66" t="s">
        <v>74</v>
      </c>
      <c r="E136" s="66">
        <v>3</v>
      </c>
      <c r="F136" s="231">
        <v>137000</v>
      </c>
      <c r="G136" s="68">
        <v>5.01</v>
      </c>
      <c r="H136" s="20">
        <f t="shared" si="9"/>
        <v>27345.309381237526</v>
      </c>
      <c r="I136" s="69">
        <v>72.709999999999994</v>
      </c>
      <c r="J136" s="232">
        <f t="shared" si="10"/>
        <v>376.0873247316398</v>
      </c>
      <c r="K136" s="70">
        <v>5460</v>
      </c>
      <c r="L136" s="70">
        <v>0</v>
      </c>
      <c r="M136" s="70">
        <v>144580</v>
      </c>
      <c r="N136" s="23">
        <f t="shared" si="11"/>
        <v>150040</v>
      </c>
      <c r="O136" s="230" t="s">
        <v>406</v>
      </c>
      <c r="P136" s="230" t="s">
        <v>171</v>
      </c>
    </row>
    <row r="137" spans="1:17" x14ac:dyDescent="0.3">
      <c r="A137" s="64">
        <v>44169</v>
      </c>
      <c r="B137" s="227" t="s">
        <v>390</v>
      </c>
      <c r="C137" s="227" t="s">
        <v>391</v>
      </c>
      <c r="D137" s="66" t="s">
        <v>74</v>
      </c>
      <c r="E137" s="66" t="s">
        <v>392</v>
      </c>
      <c r="F137" s="228">
        <v>45500</v>
      </c>
      <c r="G137" s="68">
        <v>90.86</v>
      </c>
      <c r="H137" s="20">
        <f t="shared" si="9"/>
        <v>500.77041602465334</v>
      </c>
      <c r="I137" s="69">
        <v>71.59</v>
      </c>
      <c r="J137" s="226">
        <f t="shared" si="10"/>
        <v>6.9949771759275503</v>
      </c>
      <c r="K137" s="70">
        <v>157440</v>
      </c>
      <c r="L137" s="70">
        <v>0</v>
      </c>
      <c r="M137" s="70">
        <v>0</v>
      </c>
      <c r="N137" s="23">
        <f t="shared" si="11"/>
        <v>157440</v>
      </c>
      <c r="O137" s="227" t="s">
        <v>393</v>
      </c>
      <c r="P137" s="227" t="s">
        <v>394</v>
      </c>
    </row>
    <row r="138" spans="1:17" x14ac:dyDescent="0.3">
      <c r="A138" s="64">
        <v>44187</v>
      </c>
      <c r="B138" s="240" t="s">
        <v>443</v>
      </c>
      <c r="C138" s="240" t="s">
        <v>444</v>
      </c>
      <c r="D138" s="66" t="s">
        <v>74</v>
      </c>
      <c r="E138" s="66">
        <v>3</v>
      </c>
      <c r="F138" s="241">
        <v>0</v>
      </c>
      <c r="G138" s="68">
        <v>65.989999999999995</v>
      </c>
      <c r="H138" s="20">
        <f t="shared" si="9"/>
        <v>0</v>
      </c>
      <c r="I138" s="69">
        <v>75.150000000000006</v>
      </c>
      <c r="J138" s="243">
        <f t="shared" si="10"/>
        <v>0</v>
      </c>
      <c r="K138" s="70">
        <v>98070</v>
      </c>
      <c r="L138" s="70">
        <v>0</v>
      </c>
      <c r="M138" s="70">
        <v>0</v>
      </c>
      <c r="N138" s="23">
        <f t="shared" si="11"/>
        <v>98070</v>
      </c>
      <c r="O138" s="240" t="s">
        <v>445</v>
      </c>
      <c r="P138" s="240" t="s">
        <v>171</v>
      </c>
    </row>
    <row r="139" spans="1:17" x14ac:dyDescent="0.3">
      <c r="A139" s="64">
        <v>43900</v>
      </c>
      <c r="B139" s="65" t="s">
        <v>139</v>
      </c>
      <c r="C139" s="65" t="s">
        <v>140</v>
      </c>
      <c r="D139" s="66" t="s">
        <v>107</v>
      </c>
      <c r="E139" s="66">
        <v>12</v>
      </c>
      <c r="F139" s="67">
        <v>529200</v>
      </c>
      <c r="G139" s="68">
        <v>104.27</v>
      </c>
      <c r="H139" s="20">
        <f t="shared" si="9"/>
        <v>5075.28531696557</v>
      </c>
      <c r="I139" s="69">
        <v>58.57</v>
      </c>
      <c r="J139" s="60">
        <f t="shared" si="10"/>
        <v>86.65332622444204</v>
      </c>
      <c r="K139" s="70">
        <v>129530</v>
      </c>
      <c r="L139" s="70">
        <v>0</v>
      </c>
      <c r="M139" s="70">
        <v>0</v>
      </c>
      <c r="N139" s="23">
        <f t="shared" si="11"/>
        <v>129530</v>
      </c>
      <c r="O139" s="71" t="s">
        <v>141</v>
      </c>
      <c r="P139" s="71" t="s">
        <v>143</v>
      </c>
    </row>
    <row r="140" spans="1:17" x14ac:dyDescent="0.3">
      <c r="A140" s="64">
        <v>43900</v>
      </c>
      <c r="B140" s="65" t="s">
        <v>139</v>
      </c>
      <c r="C140" s="65" t="s">
        <v>140</v>
      </c>
      <c r="D140" s="66" t="s">
        <v>107</v>
      </c>
      <c r="E140" s="66">
        <v>12</v>
      </c>
      <c r="F140" s="67">
        <v>766956</v>
      </c>
      <c r="G140" s="68">
        <v>142.4</v>
      </c>
      <c r="H140" s="20">
        <f t="shared" si="9"/>
        <v>5385.9269662921342</v>
      </c>
      <c r="I140" s="69">
        <v>60.29</v>
      </c>
      <c r="J140" s="63">
        <f t="shared" si="10"/>
        <v>89.333670033042537</v>
      </c>
      <c r="K140" s="70">
        <v>183280</v>
      </c>
      <c r="L140" s="70">
        <v>0</v>
      </c>
      <c r="M140" s="70">
        <v>0</v>
      </c>
      <c r="N140" s="23">
        <f t="shared" si="11"/>
        <v>183280</v>
      </c>
      <c r="O140" s="71" t="s">
        <v>142</v>
      </c>
      <c r="P140" s="71" t="s">
        <v>143</v>
      </c>
    </row>
    <row r="141" spans="1:17" x14ac:dyDescent="0.3">
      <c r="A141" s="64">
        <v>43906</v>
      </c>
      <c r="B141" s="65" t="s">
        <v>139</v>
      </c>
      <c r="C141" s="65" t="s">
        <v>148</v>
      </c>
      <c r="D141" s="66" t="s">
        <v>107</v>
      </c>
      <c r="E141" s="66">
        <v>12</v>
      </c>
      <c r="F141" s="67">
        <v>687741</v>
      </c>
      <c r="G141" s="68">
        <v>115.36</v>
      </c>
      <c r="H141" s="20">
        <f t="shared" si="9"/>
        <v>5961.6938280166432</v>
      </c>
      <c r="I141" s="69">
        <v>60.81</v>
      </c>
      <c r="J141" s="72">
        <f t="shared" si="10"/>
        <v>98.03805012360867</v>
      </c>
      <c r="K141" s="70">
        <v>146630</v>
      </c>
      <c r="L141" s="70">
        <v>3170</v>
      </c>
      <c r="M141" s="70">
        <v>0</v>
      </c>
      <c r="N141" s="23">
        <f t="shared" si="11"/>
        <v>149800</v>
      </c>
      <c r="O141" s="65" t="s">
        <v>149</v>
      </c>
      <c r="P141" s="65" t="s">
        <v>150</v>
      </c>
    </row>
    <row r="142" spans="1:17" x14ac:dyDescent="0.3">
      <c r="A142" s="64">
        <v>43915</v>
      </c>
      <c r="B142" s="65" t="s">
        <v>186</v>
      </c>
      <c r="C142" s="65" t="s">
        <v>187</v>
      </c>
      <c r="D142" s="66" t="s">
        <v>107</v>
      </c>
      <c r="E142" s="66">
        <v>35</v>
      </c>
      <c r="F142" s="67">
        <v>212300</v>
      </c>
      <c r="G142" s="68">
        <v>5.95</v>
      </c>
      <c r="H142" s="20">
        <f t="shared" si="9"/>
        <v>35680.672268907561</v>
      </c>
      <c r="I142" s="69">
        <v>46.51</v>
      </c>
      <c r="J142" s="80">
        <f t="shared" si="10"/>
        <v>767.16130442716758</v>
      </c>
      <c r="K142" s="70">
        <v>5560</v>
      </c>
      <c r="L142" s="70">
        <v>6350</v>
      </c>
      <c r="M142" s="70">
        <v>130120</v>
      </c>
      <c r="N142" s="23">
        <f t="shared" si="11"/>
        <v>142030</v>
      </c>
      <c r="O142" s="65" t="s">
        <v>188</v>
      </c>
      <c r="P142" s="65" t="s">
        <v>196</v>
      </c>
    </row>
    <row r="143" spans="1:17" x14ac:dyDescent="0.3">
      <c r="A143" s="64">
        <v>43924</v>
      </c>
      <c r="B143" s="65" t="s">
        <v>172</v>
      </c>
      <c r="C143" s="65" t="s">
        <v>173</v>
      </c>
      <c r="D143" s="66" t="s">
        <v>107</v>
      </c>
      <c r="E143" s="66">
        <v>34</v>
      </c>
      <c r="F143" s="67">
        <v>23000</v>
      </c>
      <c r="G143" s="68">
        <v>3.01</v>
      </c>
      <c r="H143" s="20">
        <f t="shared" si="9"/>
        <v>7641.1960132890372</v>
      </c>
      <c r="I143" s="69">
        <v>56.14</v>
      </c>
      <c r="J143" s="77">
        <f t="shared" si="10"/>
        <v>136.10965467205267</v>
      </c>
      <c r="K143" s="70">
        <v>4240</v>
      </c>
      <c r="L143" s="70">
        <v>0</v>
      </c>
      <c r="M143" s="70">
        <v>0</v>
      </c>
      <c r="N143" s="23">
        <f t="shared" si="11"/>
        <v>4240</v>
      </c>
      <c r="O143" s="65" t="s">
        <v>174</v>
      </c>
      <c r="P143" s="65" t="s">
        <v>175</v>
      </c>
    </row>
    <row r="144" spans="1:17" x14ac:dyDescent="0.3">
      <c r="A144" s="64">
        <v>43942</v>
      </c>
      <c r="B144" s="65" t="s">
        <v>186</v>
      </c>
      <c r="C144" s="65" t="s">
        <v>187</v>
      </c>
      <c r="D144" s="66" t="s">
        <v>107</v>
      </c>
      <c r="E144" s="66">
        <v>35</v>
      </c>
      <c r="F144" s="67">
        <v>598000</v>
      </c>
      <c r="G144" s="68">
        <v>80</v>
      </c>
      <c r="H144" s="20">
        <f t="shared" si="9"/>
        <v>7475</v>
      </c>
      <c r="I144" s="69">
        <v>71.84</v>
      </c>
      <c r="J144" s="81">
        <f t="shared" si="10"/>
        <v>104.05066815144765</v>
      </c>
      <c r="K144" s="70">
        <v>115160</v>
      </c>
      <c r="L144" s="70">
        <v>8750</v>
      </c>
      <c r="M144" s="70">
        <v>0</v>
      </c>
      <c r="N144" s="23">
        <f t="shared" si="11"/>
        <v>123910</v>
      </c>
      <c r="O144" s="65" t="s">
        <v>200</v>
      </c>
      <c r="P144" s="65"/>
    </row>
    <row r="145" spans="1:16" x14ac:dyDescent="0.3">
      <c r="A145" s="64">
        <v>43924</v>
      </c>
      <c r="B145" s="65" t="s">
        <v>172</v>
      </c>
      <c r="C145" s="65" t="s">
        <v>172</v>
      </c>
      <c r="D145" s="66" t="s">
        <v>107</v>
      </c>
      <c r="E145" s="66">
        <v>34</v>
      </c>
      <c r="F145" s="67">
        <v>688700</v>
      </c>
      <c r="G145" s="68">
        <v>96.99</v>
      </c>
      <c r="H145" s="20">
        <f t="shared" si="9"/>
        <v>7100.7320342303337</v>
      </c>
      <c r="I145" s="69">
        <v>67.03</v>
      </c>
      <c r="J145" s="83">
        <f t="shared" si="10"/>
        <v>105.93364216366304</v>
      </c>
      <c r="K145" s="70">
        <v>138950</v>
      </c>
      <c r="L145" s="70">
        <v>3040</v>
      </c>
      <c r="M145" s="70">
        <v>0</v>
      </c>
      <c r="N145" s="23">
        <f t="shared" si="11"/>
        <v>141990</v>
      </c>
      <c r="O145" s="65" t="s">
        <v>205</v>
      </c>
      <c r="P145" s="65" t="s">
        <v>67</v>
      </c>
    </row>
    <row r="146" spans="1:16" x14ac:dyDescent="0.3">
      <c r="A146" s="64">
        <v>43924</v>
      </c>
      <c r="B146" s="65" t="s">
        <v>172</v>
      </c>
      <c r="C146" s="65" t="s">
        <v>206</v>
      </c>
      <c r="D146" s="66" t="s">
        <v>107</v>
      </c>
      <c r="E146" s="66">
        <v>34</v>
      </c>
      <c r="F146" s="67">
        <v>426000</v>
      </c>
      <c r="G146" s="68">
        <v>60</v>
      </c>
      <c r="H146" s="20">
        <f t="shared" si="9"/>
        <v>7100</v>
      </c>
      <c r="I146" s="69">
        <v>65.53</v>
      </c>
      <c r="J146" s="83">
        <f t="shared" si="10"/>
        <v>108.34732183732642</v>
      </c>
      <c r="K146" s="70">
        <v>83490</v>
      </c>
      <c r="L146" s="70">
        <v>0</v>
      </c>
      <c r="M146" s="70">
        <v>0</v>
      </c>
      <c r="N146" s="23">
        <f t="shared" si="11"/>
        <v>83490</v>
      </c>
      <c r="O146" s="65" t="s">
        <v>207</v>
      </c>
      <c r="P146" s="65" t="s">
        <v>67</v>
      </c>
    </row>
    <row r="147" spans="1:16" x14ac:dyDescent="0.3">
      <c r="A147" s="64">
        <v>43942</v>
      </c>
      <c r="B147" s="65" t="s">
        <v>208</v>
      </c>
      <c r="C147" s="65" t="s">
        <v>187</v>
      </c>
      <c r="D147" s="66" t="s">
        <v>107</v>
      </c>
      <c r="E147" s="66">
        <v>35</v>
      </c>
      <c r="F147" s="67">
        <v>317930</v>
      </c>
      <c r="G147" s="68">
        <v>40</v>
      </c>
      <c r="H147" s="20">
        <f t="shared" si="9"/>
        <v>7948.25</v>
      </c>
      <c r="I147" s="69">
        <v>74.459999999999994</v>
      </c>
      <c r="J147" s="83">
        <f t="shared" si="10"/>
        <v>106.74523233951116</v>
      </c>
      <c r="K147" s="70">
        <v>63890</v>
      </c>
      <c r="L147" s="70">
        <v>0</v>
      </c>
      <c r="M147" s="70">
        <v>0</v>
      </c>
      <c r="N147" s="23">
        <f t="shared" si="11"/>
        <v>63890</v>
      </c>
      <c r="O147" s="65" t="s">
        <v>209</v>
      </c>
      <c r="P147" s="65"/>
    </row>
    <row r="148" spans="1:16" x14ac:dyDescent="0.3">
      <c r="A148" s="64">
        <v>43942</v>
      </c>
      <c r="B148" s="65" t="s">
        <v>208</v>
      </c>
      <c r="C148" s="65" t="s">
        <v>187</v>
      </c>
      <c r="D148" s="66" t="s">
        <v>107</v>
      </c>
      <c r="E148" s="66">
        <v>35</v>
      </c>
      <c r="F148" s="67">
        <v>233370</v>
      </c>
      <c r="G148" s="68">
        <v>34.049999999999997</v>
      </c>
      <c r="H148" s="20">
        <f t="shared" si="9"/>
        <v>6853.7444933920715</v>
      </c>
      <c r="I148" s="69">
        <v>71.569999999999993</v>
      </c>
      <c r="J148" s="83">
        <f t="shared" si="10"/>
        <v>95.762812538662459</v>
      </c>
      <c r="K148" s="70">
        <v>48280</v>
      </c>
      <c r="L148" s="70">
        <v>0</v>
      </c>
      <c r="M148" s="70">
        <v>0</v>
      </c>
      <c r="N148" s="23">
        <f t="shared" si="11"/>
        <v>48280</v>
      </c>
      <c r="O148" s="65" t="s">
        <v>210</v>
      </c>
      <c r="P148" s="65" t="s">
        <v>203</v>
      </c>
    </row>
    <row r="149" spans="1:16" x14ac:dyDescent="0.3">
      <c r="A149" s="64">
        <v>44062</v>
      </c>
      <c r="B149" s="177" t="s">
        <v>323</v>
      </c>
      <c r="C149" s="177" t="s">
        <v>324</v>
      </c>
      <c r="D149" s="66" t="s">
        <v>107</v>
      </c>
      <c r="E149" s="66" t="s">
        <v>325</v>
      </c>
      <c r="F149" s="178">
        <v>0</v>
      </c>
      <c r="G149" s="68">
        <v>329.74</v>
      </c>
      <c r="H149" s="20">
        <f t="shared" si="9"/>
        <v>0</v>
      </c>
      <c r="I149" s="69">
        <v>65.91</v>
      </c>
      <c r="J149" s="176">
        <f t="shared" si="10"/>
        <v>0</v>
      </c>
      <c r="K149" s="70">
        <v>455340</v>
      </c>
      <c r="L149" s="70">
        <v>7490</v>
      </c>
      <c r="M149" s="70">
        <v>110260</v>
      </c>
      <c r="N149" s="23">
        <f t="shared" si="11"/>
        <v>573090</v>
      </c>
      <c r="O149" s="177" t="s">
        <v>326</v>
      </c>
      <c r="P149" s="177" t="s">
        <v>171</v>
      </c>
    </row>
    <row r="150" spans="1:16" x14ac:dyDescent="0.3">
      <c r="A150" s="64">
        <v>44148</v>
      </c>
      <c r="B150" s="223" t="s">
        <v>377</v>
      </c>
      <c r="C150" s="223" t="s">
        <v>378</v>
      </c>
      <c r="D150" s="66" t="s">
        <v>107</v>
      </c>
      <c r="E150" s="66">
        <v>13</v>
      </c>
      <c r="F150" s="224">
        <v>658000</v>
      </c>
      <c r="G150" s="68">
        <v>83.83</v>
      </c>
      <c r="H150" s="20">
        <f t="shared" si="9"/>
        <v>7849.2186568054394</v>
      </c>
      <c r="I150" s="69">
        <v>59.61</v>
      </c>
      <c r="J150" s="225">
        <f t="shared" si="10"/>
        <v>131.67620628762691</v>
      </c>
      <c r="K150" s="70">
        <v>101770</v>
      </c>
      <c r="L150" s="70">
        <v>0</v>
      </c>
      <c r="M150" s="70">
        <v>0</v>
      </c>
      <c r="N150" s="23">
        <f t="shared" si="11"/>
        <v>101770</v>
      </c>
      <c r="O150" s="223" t="s">
        <v>379</v>
      </c>
      <c r="P150" s="223"/>
    </row>
    <row r="151" spans="1:16" x14ac:dyDescent="0.3">
      <c r="A151" s="64">
        <v>44176</v>
      </c>
      <c r="B151" s="234" t="s">
        <v>423</v>
      </c>
      <c r="C151" s="234" t="s">
        <v>424</v>
      </c>
      <c r="D151" s="66" t="s">
        <v>107</v>
      </c>
      <c r="E151" s="66" t="s">
        <v>425</v>
      </c>
      <c r="F151" s="235">
        <v>348273</v>
      </c>
      <c r="G151" s="68">
        <v>280</v>
      </c>
      <c r="H151" s="20">
        <f t="shared" si="9"/>
        <v>1243.8321428571428</v>
      </c>
      <c r="I151" s="69">
        <v>74.06</v>
      </c>
      <c r="J151" s="233">
        <f t="shared" si="10"/>
        <v>16.794924964314646</v>
      </c>
      <c r="K151" s="70">
        <v>414420</v>
      </c>
      <c r="L151" s="70">
        <v>0</v>
      </c>
      <c r="M151" s="70">
        <v>0</v>
      </c>
      <c r="N151" s="23">
        <f t="shared" si="11"/>
        <v>414420</v>
      </c>
      <c r="O151" s="234" t="s">
        <v>426</v>
      </c>
      <c r="P151" s="234" t="s">
        <v>427</v>
      </c>
    </row>
    <row r="152" spans="1:16" x14ac:dyDescent="0.3">
      <c r="A152" s="64">
        <v>44102</v>
      </c>
      <c r="B152" s="185" t="s">
        <v>340</v>
      </c>
      <c r="C152" s="185" t="s">
        <v>341</v>
      </c>
      <c r="D152" s="66" t="s">
        <v>342</v>
      </c>
      <c r="E152" s="66" t="s">
        <v>343</v>
      </c>
      <c r="F152" s="186">
        <v>12000</v>
      </c>
      <c r="G152" s="68">
        <v>0.86</v>
      </c>
      <c r="H152" s="20">
        <f t="shared" si="9"/>
        <v>13953.488372093023</v>
      </c>
      <c r="I152" s="69">
        <v>30.74</v>
      </c>
      <c r="J152" s="188">
        <f t="shared" si="10"/>
        <v>453.91959570894676</v>
      </c>
      <c r="K152" s="70">
        <v>410</v>
      </c>
      <c r="L152" s="70">
        <v>920</v>
      </c>
      <c r="M152" s="70">
        <v>0</v>
      </c>
      <c r="N152" s="23">
        <f t="shared" si="11"/>
        <v>1330</v>
      </c>
      <c r="O152" s="185" t="s">
        <v>344</v>
      </c>
      <c r="P152" s="185" t="s">
        <v>22</v>
      </c>
    </row>
    <row r="153" spans="1:16" x14ac:dyDescent="0.3">
      <c r="A153" s="64">
        <v>44172</v>
      </c>
      <c r="B153" s="227" t="s">
        <v>395</v>
      </c>
      <c r="C153" s="227" t="s">
        <v>396</v>
      </c>
      <c r="D153" s="66" t="s">
        <v>397</v>
      </c>
      <c r="E153" s="66">
        <v>14</v>
      </c>
      <c r="F153" s="228">
        <v>955900</v>
      </c>
      <c r="G153" s="68">
        <v>80</v>
      </c>
      <c r="H153" s="20">
        <f t="shared" si="9"/>
        <v>11948.75</v>
      </c>
      <c r="I153" s="69">
        <v>81.849999999999994</v>
      </c>
      <c r="J153" s="226">
        <f t="shared" si="10"/>
        <v>145.98350641417227</v>
      </c>
      <c r="K153" s="70">
        <v>138700</v>
      </c>
      <c r="L153" s="70">
        <v>0</v>
      </c>
      <c r="M153" s="70">
        <v>0</v>
      </c>
      <c r="N153" s="23">
        <f t="shared" si="11"/>
        <v>138700</v>
      </c>
      <c r="O153" s="227" t="s">
        <v>398</v>
      </c>
      <c r="P153" s="227" t="s">
        <v>93</v>
      </c>
    </row>
    <row r="154" spans="1:16" x14ac:dyDescent="0.3">
      <c r="A154" s="64">
        <v>44172</v>
      </c>
      <c r="B154" s="234" t="s">
        <v>395</v>
      </c>
      <c r="C154" s="234" t="s">
        <v>413</v>
      </c>
      <c r="D154" s="66" t="s">
        <v>397</v>
      </c>
      <c r="E154" s="66">
        <v>14</v>
      </c>
      <c r="F154" s="235">
        <v>944928</v>
      </c>
      <c r="G154" s="68">
        <v>98.83</v>
      </c>
      <c r="H154" s="20">
        <f t="shared" si="9"/>
        <v>9561.1454011939695</v>
      </c>
      <c r="I154" s="69">
        <v>80.02</v>
      </c>
      <c r="J154" s="233">
        <f t="shared" si="10"/>
        <v>119.48444640332379</v>
      </c>
      <c r="K154" s="70">
        <v>159370</v>
      </c>
      <c r="L154" s="70">
        <v>0</v>
      </c>
      <c r="M154" s="70">
        <v>0</v>
      </c>
      <c r="N154" s="23">
        <f t="shared" si="11"/>
        <v>159370</v>
      </c>
      <c r="O154" s="234" t="s">
        <v>414</v>
      </c>
      <c r="P154" s="234" t="s">
        <v>93</v>
      </c>
    </row>
    <row r="155" spans="1:16" x14ac:dyDescent="0.3">
      <c r="A155" s="64">
        <v>44172</v>
      </c>
      <c r="B155" s="234" t="s">
        <v>395</v>
      </c>
      <c r="C155" s="234" t="s">
        <v>415</v>
      </c>
      <c r="D155" s="66" t="s">
        <v>397</v>
      </c>
      <c r="E155" s="66">
        <v>14</v>
      </c>
      <c r="F155" s="235">
        <v>199890</v>
      </c>
      <c r="G155" s="68">
        <v>44.2</v>
      </c>
      <c r="H155" s="20">
        <f t="shared" si="9"/>
        <v>4522.3981900452482</v>
      </c>
      <c r="I155" s="69">
        <v>51.22</v>
      </c>
      <c r="J155" s="233">
        <f t="shared" si="10"/>
        <v>88.293599961836165</v>
      </c>
      <c r="K155" s="70">
        <v>48690</v>
      </c>
      <c r="L155" s="70">
        <v>0</v>
      </c>
      <c r="M155" s="70">
        <v>0</v>
      </c>
      <c r="N155" s="23">
        <f t="shared" si="11"/>
        <v>48690</v>
      </c>
      <c r="O155" s="234" t="s">
        <v>416</v>
      </c>
      <c r="P155" s="234" t="s">
        <v>93</v>
      </c>
    </row>
    <row r="156" spans="1:16" x14ac:dyDescent="0.3">
      <c r="A156" s="64">
        <v>44184</v>
      </c>
      <c r="B156" s="240" t="s">
        <v>453</v>
      </c>
      <c r="C156" s="240" t="s">
        <v>454</v>
      </c>
      <c r="D156" s="66" t="s">
        <v>397</v>
      </c>
      <c r="E156" s="66">
        <v>35</v>
      </c>
      <c r="F156" s="241">
        <v>1544000</v>
      </c>
      <c r="G156" s="68">
        <v>160</v>
      </c>
      <c r="H156" s="20">
        <f t="shared" si="9"/>
        <v>9650</v>
      </c>
      <c r="I156" s="69">
        <v>67.599999999999994</v>
      </c>
      <c r="J156" s="243">
        <f t="shared" si="10"/>
        <v>142.75147928994085</v>
      </c>
      <c r="K156" s="70">
        <v>233220</v>
      </c>
      <c r="L156" s="70">
        <v>3210</v>
      </c>
      <c r="M156" s="70">
        <v>0</v>
      </c>
      <c r="N156" s="23">
        <f t="shared" si="11"/>
        <v>236430</v>
      </c>
      <c r="O156" s="240" t="s">
        <v>455</v>
      </c>
      <c r="P156" s="240"/>
    </row>
    <row r="157" spans="1:16" x14ac:dyDescent="0.3">
      <c r="A157" s="1">
        <v>43896</v>
      </c>
      <c r="B157" s="2" t="s">
        <v>123</v>
      </c>
      <c r="C157" s="2" t="s">
        <v>124</v>
      </c>
      <c r="D157" s="2" t="s">
        <v>125</v>
      </c>
      <c r="E157" s="2">
        <v>2</v>
      </c>
      <c r="F157" s="18">
        <v>40000</v>
      </c>
      <c r="G157" s="19">
        <v>5.72</v>
      </c>
      <c r="H157" s="20">
        <f t="shared" si="9"/>
        <v>6993.0069930069931</v>
      </c>
      <c r="I157" s="21">
        <v>53.95</v>
      </c>
      <c r="J157" s="22">
        <f t="shared" si="10"/>
        <v>129.62014815582933</v>
      </c>
      <c r="K157" s="23">
        <v>5790</v>
      </c>
      <c r="L157" s="23">
        <v>370</v>
      </c>
      <c r="M157" s="23">
        <v>50520</v>
      </c>
      <c r="N157" s="23">
        <f t="shared" si="11"/>
        <v>56680</v>
      </c>
      <c r="O157" s="2" t="s">
        <v>126</v>
      </c>
      <c r="P157" s="2" t="s">
        <v>67</v>
      </c>
    </row>
    <row r="158" spans="1:16" x14ac:dyDescent="0.3">
      <c r="A158" s="1">
        <v>43865</v>
      </c>
      <c r="B158" s="2" t="s">
        <v>155</v>
      </c>
      <c r="C158" s="2" t="s">
        <v>152</v>
      </c>
      <c r="D158" s="2" t="s">
        <v>125</v>
      </c>
      <c r="E158" s="2">
        <v>1</v>
      </c>
      <c r="F158" s="18">
        <v>571779</v>
      </c>
      <c r="G158" s="19">
        <v>80</v>
      </c>
      <c r="H158" s="20">
        <f t="shared" si="9"/>
        <v>7147.2375000000002</v>
      </c>
      <c r="I158" s="21">
        <v>69.92</v>
      </c>
      <c r="J158" s="74">
        <f t="shared" si="10"/>
        <v>102.2202159610984</v>
      </c>
      <c r="K158" s="23">
        <v>115910</v>
      </c>
      <c r="L158" s="23">
        <v>0</v>
      </c>
      <c r="M158" s="23">
        <v>0</v>
      </c>
      <c r="N158" s="23">
        <f t="shared" si="11"/>
        <v>115910</v>
      </c>
      <c r="O158" s="53" t="s">
        <v>159</v>
      </c>
      <c r="P158" s="76" t="s">
        <v>158</v>
      </c>
    </row>
    <row r="159" spans="1:16" x14ac:dyDescent="0.3">
      <c r="A159" s="1">
        <v>43913</v>
      </c>
      <c r="B159" s="2" t="s">
        <v>155</v>
      </c>
      <c r="C159" s="2" t="s">
        <v>152</v>
      </c>
      <c r="D159" s="2" t="s">
        <v>125</v>
      </c>
      <c r="E159" s="2">
        <v>1</v>
      </c>
      <c r="F159" s="18">
        <v>811496</v>
      </c>
      <c r="G159" s="19">
        <v>160.09</v>
      </c>
      <c r="H159" s="20">
        <f t="shared" si="9"/>
        <v>5068.9986882378662</v>
      </c>
      <c r="I159" s="21">
        <v>50.51</v>
      </c>
      <c r="J159" s="22">
        <f t="shared" si="10"/>
        <v>100.35633910587738</v>
      </c>
      <c r="K159" s="23">
        <v>169500</v>
      </c>
      <c r="L159" s="23">
        <v>0</v>
      </c>
      <c r="M159" s="23">
        <v>0</v>
      </c>
      <c r="N159" s="23">
        <f t="shared" si="11"/>
        <v>169500</v>
      </c>
      <c r="O159" s="2" t="s">
        <v>156</v>
      </c>
      <c r="P159" s="2" t="s">
        <v>76</v>
      </c>
    </row>
    <row r="160" spans="1:16" x14ac:dyDescent="0.3">
      <c r="A160" s="1">
        <v>44012</v>
      </c>
      <c r="B160" s="2" t="s">
        <v>152</v>
      </c>
      <c r="C160" s="2" t="s">
        <v>152</v>
      </c>
      <c r="D160" s="2" t="s">
        <v>125</v>
      </c>
      <c r="E160" s="2">
        <v>2</v>
      </c>
      <c r="F160" s="18">
        <v>250000</v>
      </c>
      <c r="G160" s="19">
        <v>5.34</v>
      </c>
      <c r="H160" s="20">
        <f t="shared" si="9"/>
        <v>46816.479400749064</v>
      </c>
      <c r="I160" s="21">
        <v>42.75</v>
      </c>
      <c r="J160" s="22">
        <f t="shared" si="10"/>
        <v>1095.1223251637207</v>
      </c>
      <c r="K160" s="23">
        <v>3700</v>
      </c>
      <c r="L160" s="23">
        <v>9240</v>
      </c>
      <c r="M160" s="23">
        <v>184900</v>
      </c>
      <c r="N160" s="23">
        <f t="shared" si="11"/>
        <v>197840</v>
      </c>
      <c r="O160" s="2" t="s">
        <v>262</v>
      </c>
      <c r="P160" s="2" t="s">
        <v>67</v>
      </c>
    </row>
    <row r="161" spans="1:16" x14ac:dyDescent="0.3">
      <c r="A161" s="245">
        <v>44112</v>
      </c>
      <c r="B161" s="248" t="s">
        <v>358</v>
      </c>
      <c r="C161" s="248" t="s">
        <v>359</v>
      </c>
      <c r="D161" s="29" t="s">
        <v>125</v>
      </c>
      <c r="E161" s="29">
        <v>25</v>
      </c>
      <c r="F161" s="251">
        <v>485000</v>
      </c>
      <c r="G161" s="30">
        <v>80</v>
      </c>
      <c r="H161" s="254">
        <v>5905</v>
      </c>
      <c r="I161" s="265">
        <v>40.43</v>
      </c>
      <c r="J161" s="251">
        <v>146.05000000000001</v>
      </c>
      <c r="K161" s="32">
        <v>70430</v>
      </c>
      <c r="L161" s="32">
        <v>2500</v>
      </c>
      <c r="M161" s="32">
        <v>53310</v>
      </c>
      <c r="N161" s="257">
        <v>127790</v>
      </c>
      <c r="O161" s="248" t="s">
        <v>360</v>
      </c>
      <c r="P161" s="263"/>
    </row>
    <row r="162" spans="1:16" x14ac:dyDescent="0.3">
      <c r="A162" s="247"/>
      <c r="B162" s="250"/>
      <c r="C162" s="250"/>
      <c r="D162" s="33" t="s">
        <v>153</v>
      </c>
      <c r="E162" s="33">
        <v>30</v>
      </c>
      <c r="F162" s="253"/>
      <c r="G162" s="34">
        <v>2.12</v>
      </c>
      <c r="H162" s="256"/>
      <c r="I162" s="266"/>
      <c r="J162" s="253"/>
      <c r="K162" s="36">
        <v>1550</v>
      </c>
      <c r="L162" s="36"/>
      <c r="M162" s="36"/>
      <c r="N162" s="259"/>
      <c r="O162" s="250"/>
      <c r="P162" s="264"/>
    </row>
    <row r="163" spans="1:16" x14ac:dyDescent="0.3">
      <c r="A163" s="64">
        <v>44127</v>
      </c>
      <c r="B163" s="227" t="s">
        <v>388</v>
      </c>
      <c r="C163" s="227" t="s">
        <v>214</v>
      </c>
      <c r="D163" s="66" t="s">
        <v>125</v>
      </c>
      <c r="E163" s="66">
        <v>16</v>
      </c>
      <c r="F163" s="228">
        <v>1152000</v>
      </c>
      <c r="G163" s="68">
        <v>160</v>
      </c>
      <c r="H163" s="20">
        <f t="shared" ref="H163:H164" si="15">F163/G163</f>
        <v>7200</v>
      </c>
      <c r="I163" s="229">
        <v>63.45</v>
      </c>
      <c r="J163" s="226">
        <f t="shared" ref="J163:J164" si="16">H163/I163</f>
        <v>113.47517730496453</v>
      </c>
      <c r="K163" s="70">
        <v>212810</v>
      </c>
      <c r="L163" s="70">
        <v>0</v>
      </c>
      <c r="M163" s="70">
        <v>0</v>
      </c>
      <c r="N163" s="23">
        <f t="shared" ref="N163:N164" si="17">SUM(K163:M163)</f>
        <v>212810</v>
      </c>
      <c r="O163" s="227" t="s">
        <v>389</v>
      </c>
      <c r="P163" s="66"/>
    </row>
    <row r="164" spans="1:16" x14ac:dyDescent="0.3">
      <c r="A164" s="1">
        <v>44130</v>
      </c>
      <c r="B164" s="2" t="s">
        <v>368</v>
      </c>
      <c r="C164" s="2" t="s">
        <v>369</v>
      </c>
      <c r="D164" s="2" t="s">
        <v>125</v>
      </c>
      <c r="E164" s="2">
        <v>23</v>
      </c>
      <c r="F164" s="18">
        <v>1283125</v>
      </c>
      <c r="G164" s="19">
        <v>160</v>
      </c>
      <c r="H164" s="20">
        <f t="shared" si="15"/>
        <v>8019.53125</v>
      </c>
      <c r="I164" s="21">
        <v>63.96</v>
      </c>
      <c r="J164" s="218">
        <f t="shared" si="16"/>
        <v>125.38354049405879</v>
      </c>
      <c r="K164" s="23">
        <v>215890</v>
      </c>
      <c r="L164" s="23">
        <v>130</v>
      </c>
      <c r="M164" s="23">
        <v>100810</v>
      </c>
      <c r="N164" s="23">
        <f t="shared" si="17"/>
        <v>316830</v>
      </c>
      <c r="O164" s="2" t="s">
        <v>370</v>
      </c>
    </row>
    <row r="165" spans="1:16" x14ac:dyDescent="0.3">
      <c r="C165" s="25"/>
      <c r="H165" s="20"/>
    </row>
    <row r="166" spans="1:16" x14ac:dyDescent="0.3">
      <c r="B166" s="24"/>
      <c r="H166" s="20"/>
    </row>
    <row r="167" spans="1:16" x14ac:dyDescent="0.3">
      <c r="H167" s="20"/>
    </row>
    <row r="168" spans="1:16" x14ac:dyDescent="0.3">
      <c r="H168" s="20"/>
    </row>
    <row r="169" spans="1:16" x14ac:dyDescent="0.3">
      <c r="H169" s="20"/>
    </row>
    <row r="170" spans="1:16" x14ac:dyDescent="0.3">
      <c r="H170" s="20"/>
    </row>
    <row r="171" spans="1:16" x14ac:dyDescent="0.3">
      <c r="H171" s="20"/>
    </row>
    <row r="172" spans="1:16" x14ac:dyDescent="0.3">
      <c r="H172" s="20"/>
    </row>
    <row r="173" spans="1:16" x14ac:dyDescent="0.3">
      <c r="H173" s="20"/>
    </row>
    <row r="174" spans="1:16" x14ac:dyDescent="0.3">
      <c r="H174" s="20"/>
    </row>
    <row r="175" spans="1:16" x14ac:dyDescent="0.3">
      <c r="H175" s="20"/>
    </row>
    <row r="176" spans="1:16" x14ac:dyDescent="0.3">
      <c r="H176" s="20"/>
    </row>
    <row r="177" spans="2:16" x14ac:dyDescent="0.3">
      <c r="H177" s="20"/>
    </row>
    <row r="178" spans="2:16" x14ac:dyDescent="0.3">
      <c r="H178" s="20"/>
    </row>
    <row r="179" spans="2:16" x14ac:dyDescent="0.3">
      <c r="H179" s="20"/>
    </row>
    <row r="180" spans="2:16" x14ac:dyDescent="0.3">
      <c r="H180" s="20"/>
    </row>
    <row r="181" spans="2:16" x14ac:dyDescent="0.3">
      <c r="H181" s="20"/>
    </row>
    <row r="182" spans="2:16" x14ac:dyDescent="0.3">
      <c r="H182" s="20"/>
      <c r="P182" s="24"/>
    </row>
    <row r="183" spans="2:16" x14ac:dyDescent="0.3">
      <c r="H183" s="20"/>
    </row>
    <row r="184" spans="2:16" x14ac:dyDescent="0.3">
      <c r="B184" s="24"/>
      <c r="H184" s="20"/>
    </row>
    <row r="185" spans="2:16" x14ac:dyDescent="0.3">
      <c r="H185" s="20"/>
    </row>
    <row r="186" spans="2:16" x14ac:dyDescent="0.3">
      <c r="C186" s="24"/>
      <c r="H186" s="20"/>
    </row>
    <row r="187" spans="2:16" x14ac:dyDescent="0.3">
      <c r="B187" s="26"/>
      <c r="H187" s="20"/>
    </row>
    <row r="188" spans="2:16" x14ac:dyDescent="0.3">
      <c r="H188" s="20"/>
    </row>
    <row r="189" spans="2:16" x14ac:dyDescent="0.3">
      <c r="H189" s="20"/>
    </row>
    <row r="190" spans="2:16" x14ac:dyDescent="0.3">
      <c r="H190" s="20"/>
    </row>
    <row r="191" spans="2:16" x14ac:dyDescent="0.3">
      <c r="H191" s="20"/>
    </row>
    <row r="192" spans="2:16" x14ac:dyDescent="0.3">
      <c r="H192" s="20"/>
      <c r="P192" s="26"/>
    </row>
    <row r="193" spans="3:16" x14ac:dyDescent="0.3">
      <c r="H193" s="20"/>
    </row>
    <row r="194" spans="3:16" x14ac:dyDescent="0.3">
      <c r="H194" s="20"/>
    </row>
    <row r="195" spans="3:16" x14ac:dyDescent="0.3">
      <c r="H195" s="20"/>
    </row>
    <row r="196" spans="3:16" x14ac:dyDescent="0.3">
      <c r="H196" s="20"/>
    </row>
    <row r="197" spans="3:16" x14ac:dyDescent="0.3">
      <c r="E197" s="27"/>
      <c r="H197" s="20"/>
    </row>
    <row r="198" spans="3:16" x14ac:dyDescent="0.3">
      <c r="E198" s="27"/>
      <c r="H198" s="20"/>
    </row>
    <row r="199" spans="3:16" x14ac:dyDescent="0.3">
      <c r="H199" s="20"/>
    </row>
    <row r="200" spans="3:16" x14ac:dyDescent="0.3">
      <c r="H200" s="20"/>
    </row>
    <row r="201" spans="3:16" x14ac:dyDescent="0.3">
      <c r="C201" s="24"/>
      <c r="H201" s="20"/>
      <c r="P201" s="24"/>
    </row>
    <row r="202" spans="3:16" x14ac:dyDescent="0.3">
      <c r="H202" s="20"/>
    </row>
    <row r="203" spans="3:16" x14ac:dyDescent="0.3">
      <c r="H203" s="20"/>
    </row>
    <row r="204" spans="3:16" x14ac:dyDescent="0.3">
      <c r="H204" s="20"/>
    </row>
    <row r="205" spans="3:16" x14ac:dyDescent="0.3">
      <c r="H205" s="20"/>
    </row>
    <row r="206" spans="3:16" x14ac:dyDescent="0.3">
      <c r="H206" s="20"/>
    </row>
    <row r="207" spans="3:16" x14ac:dyDescent="0.3">
      <c r="H207" s="20"/>
    </row>
    <row r="208" spans="3:16" x14ac:dyDescent="0.3">
      <c r="H208" s="20"/>
    </row>
    <row r="209" spans="8:16" x14ac:dyDescent="0.3">
      <c r="H209" s="20"/>
    </row>
    <row r="210" spans="8:16" x14ac:dyDescent="0.3">
      <c r="H210" s="20"/>
    </row>
    <row r="211" spans="8:16" x14ac:dyDescent="0.3">
      <c r="H211" s="20"/>
    </row>
    <row r="212" spans="8:16" x14ac:dyDescent="0.3">
      <c r="H212" s="20"/>
    </row>
    <row r="213" spans="8:16" x14ac:dyDescent="0.3">
      <c r="H213" s="20"/>
    </row>
    <row r="214" spans="8:16" x14ac:dyDescent="0.3">
      <c r="H214" s="20"/>
      <c r="O214" s="28"/>
      <c r="P214" s="26"/>
    </row>
    <row r="215" spans="8:16" x14ac:dyDescent="0.3">
      <c r="H215" s="20"/>
    </row>
    <row r="216" spans="8:16" x14ac:dyDescent="0.3">
      <c r="H216" s="20"/>
      <c r="O216" s="24"/>
      <c r="P216" s="27"/>
    </row>
    <row r="217" spans="8:16" x14ac:dyDescent="0.3">
      <c r="H217" s="20"/>
      <c r="P217" s="26"/>
    </row>
    <row r="218" spans="8:16" x14ac:dyDescent="0.3">
      <c r="H218" s="20"/>
    </row>
    <row r="219" spans="8:16" x14ac:dyDescent="0.3">
      <c r="H219" s="20"/>
    </row>
    <row r="220" spans="8:16" x14ac:dyDescent="0.3">
      <c r="H220" s="20"/>
    </row>
    <row r="221" spans="8:16" x14ac:dyDescent="0.3">
      <c r="H221" s="20"/>
    </row>
    <row r="222" spans="8:16" x14ac:dyDescent="0.3">
      <c r="H222" s="20"/>
    </row>
    <row r="223" spans="8:16" x14ac:dyDescent="0.3">
      <c r="H223" s="20"/>
    </row>
    <row r="224" spans="8:16" x14ac:dyDescent="0.3">
      <c r="H224" s="20"/>
    </row>
    <row r="225" spans="1:16" x14ac:dyDescent="0.3">
      <c r="H225" s="20"/>
    </row>
    <row r="226" spans="1:16" x14ac:dyDescent="0.3">
      <c r="H226" s="20"/>
    </row>
    <row r="227" spans="1:16" x14ac:dyDescent="0.3">
      <c r="H227" s="20"/>
    </row>
    <row r="228" spans="1:16" x14ac:dyDescent="0.3">
      <c r="H228" s="20"/>
    </row>
    <row r="229" spans="1:16" x14ac:dyDescent="0.3">
      <c r="H229" s="20"/>
    </row>
    <row r="230" spans="1:16" x14ac:dyDescent="0.3">
      <c r="A230" s="245"/>
      <c r="B230" s="248"/>
      <c r="C230" s="248"/>
      <c r="D230" s="29"/>
      <c r="E230" s="29"/>
      <c r="F230" s="251"/>
      <c r="G230" s="30"/>
      <c r="H230" s="254"/>
      <c r="I230" s="31"/>
      <c r="J230" s="251"/>
      <c r="K230" s="32"/>
      <c r="L230" s="32"/>
      <c r="M230" s="32"/>
      <c r="N230" s="257"/>
      <c r="O230" s="248"/>
      <c r="P230" s="271"/>
    </row>
    <row r="231" spans="1:16" x14ac:dyDescent="0.3">
      <c r="A231" s="247"/>
      <c r="B231" s="250"/>
      <c r="C231" s="250"/>
      <c r="D231" s="33"/>
      <c r="E231" s="33"/>
      <c r="F231" s="253"/>
      <c r="G231" s="34"/>
      <c r="H231" s="256"/>
      <c r="I231" s="35"/>
      <c r="J231" s="253"/>
      <c r="K231" s="36"/>
      <c r="L231" s="36"/>
      <c r="M231" s="36"/>
      <c r="N231" s="259"/>
      <c r="O231" s="250"/>
      <c r="P231" s="272"/>
    </row>
    <row r="232" spans="1:16" x14ac:dyDescent="0.3">
      <c r="H232" s="20"/>
    </row>
    <row r="233" spans="1:16" x14ac:dyDescent="0.3">
      <c r="H233" s="20"/>
    </row>
    <row r="234" spans="1:16" x14ac:dyDescent="0.3">
      <c r="H234" s="20"/>
    </row>
    <row r="235" spans="1:16" x14ac:dyDescent="0.3">
      <c r="H235" s="20"/>
    </row>
    <row r="236" spans="1:16" x14ac:dyDescent="0.3">
      <c r="H236" s="20"/>
    </row>
    <row r="237" spans="1:16" x14ac:dyDescent="0.3">
      <c r="H237" s="20"/>
    </row>
    <row r="238" spans="1:16" x14ac:dyDescent="0.3">
      <c r="H238" s="20"/>
    </row>
    <row r="239" spans="1:16" x14ac:dyDescent="0.3">
      <c r="H239" s="20"/>
    </row>
    <row r="240" spans="1:16" x14ac:dyDescent="0.3">
      <c r="H240" s="20"/>
    </row>
    <row r="241" spans="1:16" x14ac:dyDescent="0.3">
      <c r="H241" s="20"/>
    </row>
    <row r="242" spans="1:16" x14ac:dyDescent="0.3">
      <c r="H242" s="20"/>
    </row>
    <row r="243" spans="1:16" x14ac:dyDescent="0.3">
      <c r="H243" s="20"/>
    </row>
    <row r="244" spans="1:16" x14ac:dyDescent="0.3">
      <c r="H244" s="20"/>
    </row>
    <row r="245" spans="1:16" x14ac:dyDescent="0.3">
      <c r="H245" s="20"/>
    </row>
    <row r="246" spans="1:16" x14ac:dyDescent="0.3">
      <c r="H246" s="20"/>
    </row>
    <row r="247" spans="1:16" x14ac:dyDescent="0.3">
      <c r="H247" s="20"/>
    </row>
    <row r="248" spans="1:16" x14ac:dyDescent="0.3">
      <c r="H248" s="20"/>
    </row>
    <row r="249" spans="1:16" x14ac:dyDescent="0.3">
      <c r="H249" s="20"/>
    </row>
    <row r="250" spans="1:16" x14ac:dyDescent="0.3">
      <c r="A250" s="245"/>
      <c r="B250" s="248"/>
      <c r="C250" s="248"/>
      <c r="D250" s="29"/>
      <c r="E250" s="29"/>
      <c r="F250" s="251"/>
      <c r="G250" s="30"/>
      <c r="H250" s="254"/>
      <c r="I250" s="37"/>
      <c r="J250" s="251"/>
      <c r="K250" s="32"/>
      <c r="L250" s="32"/>
      <c r="M250" s="32"/>
      <c r="N250" s="257"/>
      <c r="O250" s="248"/>
      <c r="P250" s="260"/>
    </row>
    <row r="251" spans="1:16" x14ac:dyDescent="0.3">
      <c r="A251" s="247"/>
      <c r="B251" s="250"/>
      <c r="C251" s="250"/>
      <c r="D251" s="33"/>
      <c r="E251" s="33"/>
      <c r="F251" s="253"/>
      <c r="G251" s="34"/>
      <c r="H251" s="256"/>
      <c r="I251" s="35"/>
      <c r="J251" s="253"/>
      <c r="K251" s="36"/>
      <c r="L251" s="36"/>
      <c r="M251" s="36"/>
      <c r="N251" s="259"/>
      <c r="O251" s="250"/>
      <c r="P251" s="262"/>
    </row>
    <row r="252" spans="1:16" x14ac:dyDescent="0.3">
      <c r="H252" s="20"/>
      <c r="P252" s="24"/>
    </row>
    <row r="253" spans="1:16" x14ac:dyDescent="0.3">
      <c r="H253" s="20"/>
      <c r="P253" s="24"/>
    </row>
    <row r="254" spans="1:16" x14ac:dyDescent="0.3">
      <c r="H254" s="20"/>
      <c r="J254" s="38"/>
    </row>
    <row r="255" spans="1:16" x14ac:dyDescent="0.3">
      <c r="C255" s="24"/>
      <c r="H255" s="20"/>
    </row>
    <row r="256" spans="1:16" x14ac:dyDescent="0.3">
      <c r="H256" s="20"/>
    </row>
    <row r="257" spans="1:16" x14ac:dyDescent="0.3">
      <c r="H257" s="20"/>
    </row>
    <row r="258" spans="1:16" x14ac:dyDescent="0.3">
      <c r="H258" s="20"/>
    </row>
    <row r="259" spans="1:16" x14ac:dyDescent="0.3">
      <c r="H259" s="20"/>
    </row>
    <row r="260" spans="1:16" x14ac:dyDescent="0.3">
      <c r="D260" s="39"/>
      <c r="H260" s="20"/>
    </row>
    <row r="261" spans="1:16" x14ac:dyDescent="0.3">
      <c r="H261" s="20"/>
    </row>
    <row r="262" spans="1:16" x14ac:dyDescent="0.3">
      <c r="H262" s="20"/>
    </row>
    <row r="263" spans="1:16" x14ac:dyDescent="0.3">
      <c r="A263" s="40"/>
      <c r="B263" s="41"/>
      <c r="C263" s="41"/>
      <c r="F263" s="42"/>
      <c r="H263" s="43"/>
      <c r="I263" s="44"/>
      <c r="J263" s="42"/>
      <c r="N263" s="45"/>
      <c r="O263" s="41"/>
      <c r="P263" s="41"/>
    </row>
    <row r="264" spans="1:16" x14ac:dyDescent="0.3">
      <c r="A264" s="40"/>
      <c r="B264" s="41"/>
      <c r="C264" s="41"/>
      <c r="F264" s="42"/>
      <c r="H264" s="43"/>
      <c r="I264" s="44"/>
      <c r="J264" s="42"/>
      <c r="N264" s="45"/>
      <c r="O264" s="41"/>
      <c r="P264" s="41"/>
    </row>
    <row r="265" spans="1:16" x14ac:dyDescent="0.3">
      <c r="H265" s="20"/>
    </row>
    <row r="266" spans="1:16" x14ac:dyDescent="0.3">
      <c r="H266" s="20"/>
    </row>
    <row r="267" spans="1:16" x14ac:dyDescent="0.3">
      <c r="A267" s="273"/>
      <c r="B267" s="270"/>
      <c r="C267" s="270"/>
      <c r="F267" s="268"/>
      <c r="H267" s="274"/>
      <c r="I267" s="267"/>
      <c r="J267" s="268"/>
      <c r="N267" s="269"/>
      <c r="O267" s="270"/>
      <c r="P267" s="270"/>
    </row>
    <row r="268" spans="1:16" x14ac:dyDescent="0.3">
      <c r="A268" s="273"/>
      <c r="B268" s="270"/>
      <c r="C268" s="270"/>
      <c r="F268" s="268"/>
      <c r="H268" s="274"/>
      <c r="I268" s="267"/>
      <c r="J268" s="268"/>
      <c r="N268" s="269"/>
      <c r="O268" s="270"/>
      <c r="P268" s="270"/>
    </row>
    <row r="269" spans="1:16" x14ac:dyDescent="0.3">
      <c r="A269" s="273"/>
      <c r="B269" s="270"/>
      <c r="C269" s="270"/>
      <c r="F269" s="268"/>
      <c r="H269" s="274"/>
      <c r="I269" s="267"/>
      <c r="J269" s="268"/>
      <c r="N269" s="269"/>
      <c r="O269" s="270"/>
      <c r="P269" s="270"/>
    </row>
    <row r="270" spans="1:16" x14ac:dyDescent="0.3">
      <c r="A270" s="40"/>
      <c r="B270" s="41"/>
      <c r="C270" s="41"/>
      <c r="F270" s="42"/>
      <c r="H270" s="20"/>
      <c r="I270" s="44"/>
      <c r="O270" s="41"/>
      <c r="P270" s="41"/>
    </row>
    <row r="271" spans="1:16" x14ac:dyDescent="0.3">
      <c r="A271" s="40"/>
      <c r="B271" s="41"/>
      <c r="C271" s="41"/>
      <c r="F271" s="42"/>
      <c r="H271" s="20"/>
      <c r="I271" s="44"/>
      <c r="O271" s="41"/>
      <c r="P271" s="41"/>
    </row>
    <row r="272" spans="1:16" x14ac:dyDescent="0.3">
      <c r="H272" s="20"/>
      <c r="P272" s="24"/>
    </row>
    <row r="273" spans="8:16" x14ac:dyDescent="0.3">
      <c r="H273" s="20"/>
      <c r="P273" s="24"/>
    </row>
    <row r="274" spans="8:16" x14ac:dyDescent="0.3">
      <c r="H274" s="20"/>
    </row>
    <row r="275" spans="8:16" x14ac:dyDescent="0.3">
      <c r="H275" s="20"/>
    </row>
    <row r="276" spans="8:16" x14ac:dyDescent="0.3">
      <c r="H276" s="20"/>
    </row>
    <row r="277" spans="8:16" x14ac:dyDescent="0.3">
      <c r="H277" s="20"/>
    </row>
    <row r="278" spans="8:16" x14ac:dyDescent="0.3">
      <c r="H278" s="20"/>
    </row>
    <row r="279" spans="8:16" x14ac:dyDescent="0.3">
      <c r="H279" s="20"/>
    </row>
    <row r="280" spans="8:16" x14ac:dyDescent="0.3">
      <c r="H280" s="20"/>
    </row>
    <row r="281" spans="8:16" x14ac:dyDescent="0.3">
      <c r="H281" s="20"/>
      <c r="O281" s="24"/>
    </row>
    <row r="282" spans="8:16" x14ac:dyDescent="0.3">
      <c r="H282" s="20"/>
    </row>
    <row r="283" spans="8:16" x14ac:dyDescent="0.3">
      <c r="H283" s="20"/>
    </row>
    <row r="284" spans="8:16" x14ac:dyDescent="0.3">
      <c r="H284" s="20"/>
      <c r="O284" s="24"/>
      <c r="P284" s="24"/>
    </row>
    <row r="285" spans="8:16" x14ac:dyDescent="0.3">
      <c r="H285" s="20"/>
    </row>
    <row r="286" spans="8:16" x14ac:dyDescent="0.3">
      <c r="H286" s="20"/>
      <c r="P286" s="24"/>
    </row>
    <row r="287" spans="8:16" x14ac:dyDescent="0.3">
      <c r="H287" s="20"/>
      <c r="P287" s="24"/>
    </row>
    <row r="288" spans="8:16" x14ac:dyDescent="0.3">
      <c r="H288" s="20"/>
    </row>
    <row r="289" spans="1:16" x14ac:dyDescent="0.3">
      <c r="H289" s="20"/>
    </row>
    <row r="290" spans="1:16" x14ac:dyDescent="0.3">
      <c r="H290" s="20"/>
    </row>
    <row r="291" spans="1:16" x14ac:dyDescent="0.3">
      <c r="H291" s="20"/>
    </row>
    <row r="292" spans="1:16" x14ac:dyDescent="0.3">
      <c r="A292" s="273"/>
      <c r="B292" s="270"/>
      <c r="C292" s="270"/>
      <c r="F292" s="268"/>
      <c r="H292" s="274"/>
      <c r="I292" s="267"/>
      <c r="J292" s="268"/>
      <c r="N292" s="269"/>
      <c r="O292" s="270"/>
      <c r="P292" s="270"/>
    </row>
    <row r="293" spans="1:16" x14ac:dyDescent="0.3">
      <c r="A293" s="273"/>
      <c r="B293" s="270"/>
      <c r="C293" s="270"/>
      <c r="F293" s="268"/>
      <c r="H293" s="274"/>
      <c r="I293" s="267"/>
      <c r="J293" s="268"/>
      <c r="N293" s="269"/>
      <c r="O293" s="270"/>
      <c r="P293" s="270"/>
    </row>
    <row r="294" spans="1:16" x14ac:dyDescent="0.3">
      <c r="H294" s="20"/>
    </row>
    <row r="295" spans="1:16" x14ac:dyDescent="0.3">
      <c r="A295" s="273"/>
      <c r="B295" s="270"/>
      <c r="C295" s="270"/>
      <c r="F295" s="268"/>
      <c r="H295" s="20"/>
      <c r="O295" s="276"/>
      <c r="P295" s="275"/>
    </row>
    <row r="296" spans="1:16" x14ac:dyDescent="0.3">
      <c r="A296" s="273"/>
      <c r="B296" s="270"/>
      <c r="C296" s="270"/>
      <c r="E296" s="27"/>
      <c r="F296" s="268"/>
      <c r="H296" s="20"/>
      <c r="O296" s="276"/>
      <c r="P296" s="275"/>
    </row>
    <row r="297" spans="1:16" x14ac:dyDescent="0.3">
      <c r="A297" s="40"/>
      <c r="B297" s="41"/>
      <c r="C297" s="41"/>
      <c r="E297" s="27"/>
      <c r="F297" s="42"/>
      <c r="H297" s="20"/>
      <c r="O297" s="41"/>
      <c r="P297" s="46"/>
    </row>
    <row r="298" spans="1:16" x14ac:dyDescent="0.3">
      <c r="A298" s="40"/>
      <c r="B298" s="41"/>
      <c r="C298" s="41"/>
      <c r="E298" s="27"/>
      <c r="F298" s="42"/>
      <c r="H298" s="20"/>
      <c r="O298" s="41"/>
      <c r="P298" s="41"/>
    </row>
    <row r="299" spans="1:16" x14ac:dyDescent="0.3">
      <c r="A299" s="40"/>
      <c r="B299" s="41"/>
      <c r="C299" s="41"/>
      <c r="F299" s="42"/>
      <c r="H299" s="20"/>
      <c r="O299" s="41"/>
      <c r="P299" s="41"/>
    </row>
    <row r="300" spans="1:16" x14ac:dyDescent="0.3">
      <c r="A300" s="40"/>
      <c r="B300" s="41"/>
      <c r="C300" s="41"/>
      <c r="F300" s="42"/>
      <c r="H300" s="20"/>
      <c r="O300" s="41"/>
      <c r="P300" s="41"/>
    </row>
    <row r="301" spans="1:16" x14ac:dyDescent="0.3">
      <c r="A301" s="40"/>
      <c r="B301" s="41"/>
      <c r="C301" s="41"/>
      <c r="E301" s="27"/>
      <c r="F301" s="42"/>
      <c r="H301" s="20"/>
      <c r="O301" s="41"/>
      <c r="P301" s="41"/>
    </row>
    <row r="302" spans="1:16" x14ac:dyDescent="0.3">
      <c r="A302" s="40"/>
      <c r="B302" s="41"/>
      <c r="C302" s="41"/>
      <c r="F302" s="42"/>
      <c r="H302" s="20"/>
      <c r="O302" s="47"/>
      <c r="P302" s="47"/>
    </row>
    <row r="303" spans="1:16" x14ac:dyDescent="0.3">
      <c r="A303" s="40"/>
      <c r="B303" s="41"/>
      <c r="C303" s="41"/>
      <c r="F303" s="42"/>
      <c r="H303" s="20"/>
      <c r="O303" s="41"/>
      <c r="P303" s="41"/>
    </row>
    <row r="304" spans="1:16" x14ac:dyDescent="0.3">
      <c r="A304" s="40"/>
      <c r="B304" s="41"/>
      <c r="C304" s="41"/>
      <c r="F304" s="42"/>
      <c r="H304" s="20"/>
      <c r="O304" s="41"/>
      <c r="P304" s="41"/>
    </row>
    <row r="305" spans="1:16" x14ac:dyDescent="0.3">
      <c r="A305" s="40"/>
      <c r="B305" s="41"/>
      <c r="C305" s="41"/>
      <c r="F305" s="42"/>
      <c r="H305" s="20"/>
      <c r="O305" s="41"/>
      <c r="P305" s="41"/>
    </row>
    <row r="306" spans="1:16" x14ac:dyDescent="0.3">
      <c r="A306" s="40"/>
      <c r="B306" s="41"/>
      <c r="C306" s="41"/>
      <c r="F306" s="42"/>
      <c r="H306" s="20"/>
      <c r="O306" s="47"/>
      <c r="P306" s="46"/>
    </row>
    <row r="307" spans="1:16" x14ac:dyDescent="0.3">
      <c r="A307" s="40"/>
      <c r="B307" s="41"/>
      <c r="C307" s="41"/>
      <c r="F307" s="42"/>
      <c r="H307" s="20"/>
      <c r="O307" s="41"/>
      <c r="P307" s="47"/>
    </row>
    <row r="308" spans="1:16" x14ac:dyDescent="0.3">
      <c r="A308" s="40"/>
      <c r="B308" s="41"/>
      <c r="C308" s="41"/>
      <c r="F308" s="42"/>
      <c r="H308" s="20"/>
      <c r="O308" s="41"/>
      <c r="P308" s="47"/>
    </row>
    <row r="309" spans="1:16" x14ac:dyDescent="0.3">
      <c r="A309" s="40"/>
      <c r="B309" s="41"/>
      <c r="C309" s="41"/>
      <c r="F309" s="42"/>
      <c r="H309" s="20"/>
      <c r="O309" s="41"/>
      <c r="P309" s="41"/>
    </row>
    <row r="310" spans="1:16" x14ac:dyDescent="0.3">
      <c r="A310" s="40"/>
      <c r="B310" s="41"/>
      <c r="C310" s="41"/>
      <c r="F310" s="42"/>
      <c r="H310" s="20"/>
      <c r="O310" s="41"/>
      <c r="P310" s="41"/>
    </row>
    <row r="311" spans="1:16" x14ac:dyDescent="0.3">
      <c r="H311" s="20"/>
    </row>
    <row r="312" spans="1:16" x14ac:dyDescent="0.3">
      <c r="H312" s="20"/>
    </row>
    <row r="313" spans="1:16" x14ac:dyDescent="0.3">
      <c r="H313" s="20"/>
    </row>
    <row r="314" spans="1:16" x14ac:dyDescent="0.3">
      <c r="H314" s="20"/>
    </row>
    <row r="315" spans="1:16" x14ac:dyDescent="0.3">
      <c r="B315" s="24"/>
      <c r="H315" s="20"/>
      <c r="P315" s="24"/>
    </row>
    <row r="316" spans="1:16" x14ac:dyDescent="0.3">
      <c r="H316" s="20"/>
    </row>
    <row r="317" spans="1:16" x14ac:dyDescent="0.3">
      <c r="H317" s="20"/>
    </row>
    <row r="318" spans="1:16" x14ac:dyDescent="0.3">
      <c r="H318" s="20"/>
    </row>
    <row r="319" spans="1:16" x14ac:dyDescent="0.3">
      <c r="H319" s="20"/>
    </row>
    <row r="320" spans="1:16" x14ac:dyDescent="0.3">
      <c r="H320" s="20"/>
    </row>
    <row r="321" spans="1:16" x14ac:dyDescent="0.3">
      <c r="H321" s="20"/>
    </row>
    <row r="322" spans="1:16" x14ac:dyDescent="0.3">
      <c r="A322" s="273"/>
      <c r="B322" s="270"/>
      <c r="C322" s="270"/>
      <c r="F322" s="268"/>
      <c r="H322" s="274"/>
      <c r="J322" s="280"/>
      <c r="N322" s="269"/>
      <c r="O322" s="277"/>
      <c r="P322" s="277"/>
    </row>
    <row r="323" spans="1:16" x14ac:dyDescent="0.3">
      <c r="A323" s="273"/>
      <c r="B323" s="270"/>
      <c r="C323" s="270"/>
      <c r="F323" s="268"/>
      <c r="H323" s="274"/>
      <c r="J323" s="280"/>
      <c r="N323" s="269"/>
      <c r="O323" s="277"/>
      <c r="P323" s="277"/>
    </row>
    <row r="324" spans="1:16" x14ac:dyDescent="0.3">
      <c r="A324" s="273"/>
      <c r="B324" s="270"/>
      <c r="C324" s="270"/>
      <c r="F324" s="268"/>
      <c r="H324" s="274"/>
      <c r="J324" s="280"/>
      <c r="N324" s="269"/>
      <c r="O324" s="277"/>
      <c r="P324" s="277"/>
    </row>
    <row r="325" spans="1:16" x14ac:dyDescent="0.3">
      <c r="A325" s="273"/>
      <c r="B325" s="270"/>
      <c r="C325" s="270"/>
      <c r="F325" s="268"/>
      <c r="H325" s="274"/>
      <c r="J325" s="280"/>
      <c r="N325" s="269"/>
      <c r="O325" s="277"/>
      <c r="P325" s="277"/>
    </row>
    <row r="326" spans="1:16" x14ac:dyDescent="0.3">
      <c r="H326" s="20"/>
      <c r="O326" s="24"/>
    </row>
    <row r="327" spans="1:16" x14ac:dyDescent="0.3">
      <c r="H327" s="20"/>
    </row>
    <row r="328" spans="1:16" x14ac:dyDescent="0.3">
      <c r="H328" s="20"/>
    </row>
    <row r="329" spans="1:16" x14ac:dyDescent="0.3">
      <c r="H329" s="20"/>
    </row>
    <row r="330" spans="1:16" x14ac:dyDescent="0.3">
      <c r="H330" s="20"/>
    </row>
    <row r="331" spans="1:16" x14ac:dyDescent="0.3">
      <c r="H331" s="20"/>
    </row>
    <row r="332" spans="1:16" x14ac:dyDescent="0.3">
      <c r="H332" s="20"/>
    </row>
    <row r="333" spans="1:16" x14ac:dyDescent="0.3">
      <c r="H333" s="20"/>
    </row>
    <row r="334" spans="1:16" x14ac:dyDescent="0.3">
      <c r="H334" s="20"/>
    </row>
    <row r="335" spans="1:16" x14ac:dyDescent="0.3">
      <c r="H335" s="20"/>
    </row>
    <row r="336" spans="1:16" x14ac:dyDescent="0.3">
      <c r="A336" s="273"/>
      <c r="B336" s="270"/>
      <c r="C336" s="270"/>
      <c r="F336" s="268"/>
      <c r="H336" s="274"/>
      <c r="I336" s="267"/>
      <c r="J336" s="268"/>
      <c r="N336" s="269"/>
      <c r="O336" s="270"/>
      <c r="P336" s="270"/>
    </row>
    <row r="337" spans="1:16" x14ac:dyDescent="0.3">
      <c r="A337" s="273"/>
      <c r="B337" s="270"/>
      <c r="C337" s="270"/>
      <c r="F337" s="268"/>
      <c r="H337" s="274"/>
      <c r="I337" s="267"/>
      <c r="J337" s="268"/>
      <c r="N337" s="269"/>
      <c r="O337" s="270"/>
      <c r="P337" s="270"/>
    </row>
    <row r="338" spans="1:16" x14ac:dyDescent="0.3">
      <c r="A338" s="40"/>
      <c r="B338" s="41"/>
      <c r="C338" s="41"/>
      <c r="F338" s="42"/>
      <c r="H338" s="20"/>
      <c r="I338" s="44"/>
      <c r="O338" s="47"/>
      <c r="P338" s="47"/>
    </row>
    <row r="339" spans="1:16" x14ac:dyDescent="0.3">
      <c r="A339" s="40"/>
      <c r="B339" s="41"/>
      <c r="C339" s="41"/>
      <c r="F339" s="42"/>
      <c r="H339" s="20"/>
      <c r="I339" s="44"/>
      <c r="O339" s="41"/>
      <c r="P339" s="47"/>
    </row>
    <row r="340" spans="1:16" x14ac:dyDescent="0.3">
      <c r="A340" s="40"/>
      <c r="B340" s="41"/>
      <c r="C340" s="41"/>
      <c r="F340" s="42"/>
      <c r="H340" s="20"/>
      <c r="I340" s="44"/>
      <c r="O340" s="41"/>
      <c r="P340" s="47"/>
    </row>
    <row r="341" spans="1:16" x14ac:dyDescent="0.3">
      <c r="A341" s="40"/>
      <c r="B341" s="41"/>
      <c r="C341" s="41"/>
      <c r="F341" s="42"/>
      <c r="H341" s="20"/>
      <c r="I341" s="44"/>
      <c r="O341" s="41"/>
      <c r="P341" s="41"/>
    </row>
    <row r="342" spans="1:16" x14ac:dyDescent="0.3">
      <c r="A342" s="40"/>
      <c r="B342" s="41"/>
      <c r="C342" s="41"/>
      <c r="F342" s="42"/>
      <c r="H342" s="20"/>
      <c r="I342" s="44"/>
      <c r="O342" s="49"/>
      <c r="P342" s="47"/>
    </row>
    <row r="343" spans="1:16" x14ac:dyDescent="0.3">
      <c r="A343" s="40"/>
      <c r="B343" s="41"/>
      <c r="C343" s="41"/>
      <c r="F343" s="42"/>
      <c r="H343" s="20"/>
      <c r="I343" s="44"/>
      <c r="O343" s="41"/>
      <c r="P343" s="41"/>
    </row>
    <row r="344" spans="1:16" x14ac:dyDescent="0.3">
      <c r="H344" s="20"/>
      <c r="P344" s="24"/>
    </row>
    <row r="345" spans="1:16" x14ac:dyDescent="0.3">
      <c r="H345" s="20"/>
    </row>
    <row r="346" spans="1:16" x14ac:dyDescent="0.3">
      <c r="H346" s="20"/>
    </row>
    <row r="347" spans="1:16" x14ac:dyDescent="0.3">
      <c r="H347" s="20"/>
    </row>
    <row r="348" spans="1:16" x14ac:dyDescent="0.3">
      <c r="H348" s="20"/>
    </row>
    <row r="349" spans="1:16" x14ac:dyDescent="0.3">
      <c r="C349" s="24"/>
      <c r="H349" s="20"/>
      <c r="O349" s="24"/>
    </row>
    <row r="350" spans="1:16" x14ac:dyDescent="0.3">
      <c r="H350" s="20"/>
    </row>
    <row r="351" spans="1:16" x14ac:dyDescent="0.3">
      <c r="H351" s="20"/>
      <c r="O351" s="24"/>
      <c r="P351" s="24"/>
    </row>
    <row r="352" spans="1:16" x14ac:dyDescent="0.3">
      <c r="E352" s="24"/>
      <c r="H352" s="20"/>
      <c r="P352" s="24"/>
    </row>
    <row r="353" spans="1:16" x14ac:dyDescent="0.3">
      <c r="H353" s="20"/>
    </row>
    <row r="354" spans="1:16" x14ac:dyDescent="0.3">
      <c r="H354" s="20"/>
    </row>
    <row r="355" spans="1:16" x14ac:dyDescent="0.3">
      <c r="H355" s="20"/>
    </row>
    <row r="356" spans="1:16" x14ac:dyDescent="0.3">
      <c r="H356" s="20"/>
    </row>
    <row r="357" spans="1:16" x14ac:dyDescent="0.3">
      <c r="H357" s="20"/>
      <c r="P357" s="24"/>
    </row>
    <row r="358" spans="1:16" x14ac:dyDescent="0.3">
      <c r="H358" s="20"/>
    </row>
    <row r="359" spans="1:16" x14ac:dyDescent="0.3">
      <c r="A359" s="273"/>
      <c r="B359" s="270"/>
      <c r="C359" s="270"/>
      <c r="F359" s="268"/>
      <c r="H359" s="274"/>
      <c r="I359" s="267"/>
      <c r="J359" s="268"/>
      <c r="N359" s="269"/>
      <c r="O359" s="270"/>
      <c r="P359" s="270"/>
    </row>
    <row r="360" spans="1:16" x14ac:dyDescent="0.3">
      <c r="A360" s="273"/>
      <c r="B360" s="270"/>
      <c r="C360" s="270"/>
      <c r="F360" s="268"/>
      <c r="H360" s="274"/>
      <c r="I360" s="267"/>
      <c r="J360" s="268"/>
      <c r="N360" s="269"/>
      <c r="O360" s="270"/>
      <c r="P360" s="270"/>
    </row>
    <row r="361" spans="1:16" x14ac:dyDescent="0.3">
      <c r="A361" s="273"/>
      <c r="B361" s="270"/>
      <c r="C361" s="270"/>
      <c r="F361" s="268"/>
      <c r="H361" s="274"/>
      <c r="I361" s="267"/>
      <c r="J361" s="268"/>
      <c r="N361" s="269"/>
      <c r="O361" s="270"/>
      <c r="P361" s="270"/>
    </row>
    <row r="362" spans="1:16" x14ac:dyDescent="0.3">
      <c r="H362" s="20"/>
    </row>
    <row r="363" spans="1:16" x14ac:dyDescent="0.3">
      <c r="H363" s="20"/>
    </row>
    <row r="364" spans="1:16" x14ac:dyDescent="0.3">
      <c r="H364" s="20"/>
    </row>
    <row r="365" spans="1:16" x14ac:dyDescent="0.3">
      <c r="H365" s="20"/>
      <c r="P365" s="24"/>
    </row>
    <row r="366" spans="1:16" x14ac:dyDescent="0.3">
      <c r="H366" s="20"/>
      <c r="P366" s="24"/>
    </row>
    <row r="367" spans="1:16" x14ac:dyDescent="0.3">
      <c r="H367" s="20"/>
      <c r="P367" s="24"/>
    </row>
    <row r="368" spans="1:16" x14ac:dyDescent="0.3">
      <c r="H368" s="20"/>
    </row>
    <row r="369" spans="8:16" x14ac:dyDescent="0.3">
      <c r="H369" s="20"/>
    </row>
    <row r="370" spans="8:16" x14ac:dyDescent="0.3">
      <c r="H370" s="20"/>
    </row>
    <row r="371" spans="8:16" x14ac:dyDescent="0.3">
      <c r="H371" s="20"/>
    </row>
    <row r="372" spans="8:16" x14ac:dyDescent="0.3">
      <c r="H372" s="20"/>
    </row>
    <row r="373" spans="8:16" x14ac:dyDescent="0.3">
      <c r="H373" s="20"/>
    </row>
    <row r="374" spans="8:16" x14ac:dyDescent="0.3">
      <c r="H374" s="20"/>
    </row>
    <row r="375" spans="8:16" x14ac:dyDescent="0.3">
      <c r="H375" s="20"/>
    </row>
    <row r="376" spans="8:16" x14ac:dyDescent="0.3">
      <c r="H376" s="20"/>
    </row>
    <row r="377" spans="8:16" x14ac:dyDescent="0.3">
      <c r="H377" s="20"/>
      <c r="P377" s="2" t="s">
        <v>26</v>
      </c>
    </row>
    <row r="379" spans="8:16" x14ac:dyDescent="0.3">
      <c r="I379" s="21" t="s">
        <v>26</v>
      </c>
    </row>
    <row r="383" spans="8:16" x14ac:dyDescent="0.3">
      <c r="L383" s="23" t="s">
        <v>26</v>
      </c>
    </row>
  </sheetData>
  <mergeCells count="169">
    <mergeCell ref="A89:A91"/>
    <mergeCell ref="B89:B91"/>
    <mergeCell ref="C89:C91"/>
    <mergeCell ref="F89:F91"/>
    <mergeCell ref="H89:H91"/>
    <mergeCell ref="J89:J91"/>
    <mergeCell ref="N89:N91"/>
    <mergeCell ref="O89:O91"/>
    <mergeCell ref="P89:P91"/>
    <mergeCell ref="A86:A88"/>
    <mergeCell ref="B86:B88"/>
    <mergeCell ref="C86:C88"/>
    <mergeCell ref="F86:F88"/>
    <mergeCell ref="H86:H88"/>
    <mergeCell ref="J86:J88"/>
    <mergeCell ref="N86:N88"/>
    <mergeCell ref="O86:O88"/>
    <mergeCell ref="P86:P88"/>
    <mergeCell ref="P43:P45"/>
    <mergeCell ref="A41:A42"/>
    <mergeCell ref="B41:B42"/>
    <mergeCell ref="C41:C42"/>
    <mergeCell ref="F41:F42"/>
    <mergeCell ref="H41:H42"/>
    <mergeCell ref="I41:I42"/>
    <mergeCell ref="J41:J42"/>
    <mergeCell ref="N41:N42"/>
    <mergeCell ref="O41:O42"/>
    <mergeCell ref="P41:P42"/>
    <mergeCell ref="A43:A45"/>
    <mergeCell ref="B43:B45"/>
    <mergeCell ref="C43:C45"/>
    <mergeCell ref="F43:F45"/>
    <mergeCell ref="H43:H45"/>
    <mergeCell ref="I43:I45"/>
    <mergeCell ref="J43:J45"/>
    <mergeCell ref="O43:O45"/>
    <mergeCell ref="N43:N45"/>
    <mergeCell ref="J336:J337"/>
    <mergeCell ref="J322:J325"/>
    <mergeCell ref="N359:N361"/>
    <mergeCell ref="O359:O361"/>
    <mergeCell ref="I336:I337"/>
    <mergeCell ref="C359:C361"/>
    <mergeCell ref="F359:F361"/>
    <mergeCell ref="H359:H361"/>
    <mergeCell ref="A336:A337"/>
    <mergeCell ref="B336:B337"/>
    <mergeCell ref="C336:C337"/>
    <mergeCell ref="F336:F337"/>
    <mergeCell ref="H336:H337"/>
    <mergeCell ref="P11:P12"/>
    <mergeCell ref="A11:A12"/>
    <mergeCell ref="B11:B12"/>
    <mergeCell ref="C11:C12"/>
    <mergeCell ref="F11:F12"/>
    <mergeCell ref="H11:H12"/>
    <mergeCell ref="I11:I12"/>
    <mergeCell ref="J11:J12"/>
    <mergeCell ref="N11:N12"/>
    <mergeCell ref="O11:O12"/>
    <mergeCell ref="P295:P296"/>
    <mergeCell ref="A322:A325"/>
    <mergeCell ref="B322:B325"/>
    <mergeCell ref="C322:C325"/>
    <mergeCell ref="F322:F325"/>
    <mergeCell ref="H322:H325"/>
    <mergeCell ref="A295:A296"/>
    <mergeCell ref="B295:B296"/>
    <mergeCell ref="C295:C296"/>
    <mergeCell ref="F295:F296"/>
    <mergeCell ref="O295:O296"/>
    <mergeCell ref="P322:P325"/>
    <mergeCell ref="O322:O325"/>
    <mergeCell ref="N322:N325"/>
    <mergeCell ref="P359:P361"/>
    <mergeCell ref="N336:N337"/>
    <mergeCell ref="O336:O337"/>
    <mergeCell ref="P336:P337"/>
    <mergeCell ref="A359:A361"/>
    <mergeCell ref="I359:I361"/>
    <mergeCell ref="J359:J361"/>
    <mergeCell ref="B359:B361"/>
    <mergeCell ref="P267:P269"/>
    <mergeCell ref="A292:A293"/>
    <mergeCell ref="B292:B293"/>
    <mergeCell ref="C292:C293"/>
    <mergeCell ref="F292:F293"/>
    <mergeCell ref="H292:H293"/>
    <mergeCell ref="I292:I293"/>
    <mergeCell ref="J292:J293"/>
    <mergeCell ref="N292:N293"/>
    <mergeCell ref="O292:O293"/>
    <mergeCell ref="P292:P293"/>
    <mergeCell ref="A267:A269"/>
    <mergeCell ref="B267:B269"/>
    <mergeCell ref="C267:C269"/>
    <mergeCell ref="F267:F269"/>
    <mergeCell ref="H267:H269"/>
    <mergeCell ref="I267:I269"/>
    <mergeCell ref="J267:J269"/>
    <mergeCell ref="N267:N269"/>
    <mergeCell ref="O267:O269"/>
    <mergeCell ref="N230:N231"/>
    <mergeCell ref="O230:O231"/>
    <mergeCell ref="P230:P231"/>
    <mergeCell ref="A250:A251"/>
    <mergeCell ref="B250:B251"/>
    <mergeCell ref="C250:C251"/>
    <mergeCell ref="F250:F251"/>
    <mergeCell ref="H250:H251"/>
    <mergeCell ref="J250:J251"/>
    <mergeCell ref="N250:N251"/>
    <mergeCell ref="A230:A231"/>
    <mergeCell ref="B230:B231"/>
    <mergeCell ref="C230:C231"/>
    <mergeCell ref="F230:F231"/>
    <mergeCell ref="H230:H231"/>
    <mergeCell ref="J230:J231"/>
    <mergeCell ref="O250:O251"/>
    <mergeCell ref="P250:P251"/>
    <mergeCell ref="J133:J134"/>
    <mergeCell ref="N133:N134"/>
    <mergeCell ref="O133:O134"/>
    <mergeCell ref="P133:P134"/>
    <mergeCell ref="A133:A134"/>
    <mergeCell ref="B133:B134"/>
    <mergeCell ref="C133:C134"/>
    <mergeCell ref="F133:F134"/>
    <mergeCell ref="H133:H134"/>
    <mergeCell ref="I55:I56"/>
    <mergeCell ref="J55:J56"/>
    <mergeCell ref="N55:N56"/>
    <mergeCell ref="O55:O56"/>
    <mergeCell ref="P55:P56"/>
    <mergeCell ref="A55:A56"/>
    <mergeCell ref="B55:B56"/>
    <mergeCell ref="C55:C56"/>
    <mergeCell ref="F55:F56"/>
    <mergeCell ref="H55:H56"/>
    <mergeCell ref="O31:O32"/>
    <mergeCell ref="P31:P32"/>
    <mergeCell ref="A31:A32"/>
    <mergeCell ref="B31:B32"/>
    <mergeCell ref="F31:F32"/>
    <mergeCell ref="I31:I32"/>
    <mergeCell ref="C31:C32"/>
    <mergeCell ref="H31:H32"/>
    <mergeCell ref="J31:J32"/>
    <mergeCell ref="N31:N32"/>
    <mergeCell ref="P161:P162"/>
    <mergeCell ref="A161:A162"/>
    <mergeCell ref="B161:B162"/>
    <mergeCell ref="C161:C162"/>
    <mergeCell ref="F161:F162"/>
    <mergeCell ref="H161:H162"/>
    <mergeCell ref="I161:I162"/>
    <mergeCell ref="J161:J162"/>
    <mergeCell ref="N161:N162"/>
    <mergeCell ref="O161:O162"/>
    <mergeCell ref="A92:A94"/>
    <mergeCell ref="B92:B94"/>
    <mergeCell ref="C92:C94"/>
    <mergeCell ref="F92:F94"/>
    <mergeCell ref="H92:H94"/>
    <mergeCell ref="J92:J94"/>
    <mergeCell ref="N92:N94"/>
    <mergeCell ref="O92:O94"/>
    <mergeCell ref="P92:P94"/>
  </mergeCells>
  <printOptions horizontalCentered="1" gridLines="1"/>
  <pageMargins left="0.25" right="0.25" top="1" bottom="0.5" header="0.3" footer="0.3"/>
  <pageSetup scale="32" orientation="landscape" r:id="rId1"/>
  <headerFooter>
    <oddHeader>&amp;C&amp;"-,Bold"&amp;20 2020 AGRICULTURAL SALES&amp;"-,Regular"&amp;11
&amp;"-,Italic"&amp;20(As of 02/01/2021)&amp;"-,Regular"&amp;11
&amp;"-,Italic"&amp;16All Sales Data is calculated using the CSR2 as of 01/01/2015&amp;"-,Regular"&amp;11
&amp;"-,Italic"&amp;18*CSR'S ARE BASED ON AG USE LAYER*</oddHeader>
    <oddFooter>&amp;C&amp;P</oddFooter>
  </headerFooter>
  <rowBreaks count="2" manualBreakCount="2">
    <brk id="75" max="15" man="1"/>
    <brk id="151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ED36BD-1056-4FA4-B087-873DDCEE9C15}">
  <sheetPr>
    <tabColor rgb="FFFFFF00"/>
  </sheetPr>
  <dimension ref="A1:BD256"/>
  <sheetViews>
    <sheetView view="pageBreakPreview" topLeftCell="H16" zoomScale="80" zoomScaleNormal="60" zoomScaleSheetLayoutView="80" workbookViewId="0">
      <selection activeCell="N35" sqref="N35"/>
    </sheetView>
  </sheetViews>
  <sheetFormatPr defaultRowHeight="20.25" x14ac:dyDescent="0.3"/>
  <cols>
    <col min="1" max="1" width="15.85546875" style="1" customWidth="1"/>
    <col min="2" max="2" width="36.85546875" style="2" bestFit="1" customWidth="1"/>
    <col min="3" max="3" width="41.5703125" style="2" customWidth="1"/>
    <col min="4" max="4" width="25.42578125" style="2" bestFit="1" customWidth="1"/>
    <col min="5" max="5" width="15.140625" style="2" bestFit="1" customWidth="1"/>
    <col min="6" max="6" width="25.140625" style="18" bestFit="1" customWidth="1"/>
    <col min="7" max="7" width="17.28515625" style="19" bestFit="1" customWidth="1"/>
    <col min="8" max="8" width="16.28515625" style="17" bestFit="1" customWidth="1"/>
    <col min="9" max="9" width="18" style="21" bestFit="1" customWidth="1"/>
    <col min="10" max="10" width="19" style="94" bestFit="1" customWidth="1"/>
    <col min="11" max="14" width="28.7109375" style="23" customWidth="1"/>
    <col min="15" max="15" width="23.7109375" style="2" bestFit="1" customWidth="1"/>
    <col min="16" max="16" width="34.85546875" style="2" customWidth="1"/>
    <col min="17" max="17" width="6.28515625" style="201" bestFit="1" customWidth="1"/>
    <col min="18" max="56" width="9.140625" style="201"/>
    <col min="57" max="16384" width="9.140625" style="17"/>
  </cols>
  <sheetData>
    <row r="1" spans="1:56" s="2" customFormat="1" x14ac:dyDescent="0.3">
      <c r="A1" s="1"/>
      <c r="D1" s="3"/>
      <c r="E1" s="3"/>
      <c r="F1" s="4"/>
      <c r="G1" s="5"/>
      <c r="H1" s="6"/>
      <c r="I1" s="7" t="s">
        <v>0</v>
      </c>
      <c r="J1" s="8"/>
      <c r="K1" s="9" t="s">
        <v>1</v>
      </c>
      <c r="L1" s="9" t="s">
        <v>2</v>
      </c>
      <c r="M1" s="9" t="s">
        <v>2</v>
      </c>
      <c r="N1" s="9" t="s">
        <v>3</v>
      </c>
      <c r="O1" s="3"/>
      <c r="P1" s="10" t="s">
        <v>4</v>
      </c>
      <c r="Q1" s="206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  <c r="AF1" s="207"/>
      <c r="AG1" s="207"/>
      <c r="AH1" s="207"/>
      <c r="AI1" s="207"/>
      <c r="AJ1" s="207"/>
      <c r="AK1" s="207"/>
      <c r="AL1" s="207"/>
      <c r="AM1" s="207"/>
      <c r="AN1" s="207"/>
      <c r="AO1" s="207"/>
      <c r="AP1" s="207"/>
      <c r="AQ1" s="207"/>
      <c r="AR1" s="207"/>
      <c r="AS1" s="207"/>
      <c r="AT1" s="207"/>
      <c r="AU1" s="207"/>
      <c r="AV1" s="207"/>
      <c r="AW1" s="207"/>
      <c r="AX1" s="207"/>
      <c r="AY1" s="207"/>
      <c r="AZ1" s="207"/>
      <c r="BA1" s="207"/>
      <c r="BB1" s="207"/>
      <c r="BC1" s="207"/>
      <c r="BD1" s="207"/>
    </row>
    <row r="2" spans="1:56" x14ac:dyDescent="0.3">
      <c r="A2" s="11" t="s">
        <v>5</v>
      </c>
      <c r="B2" s="12" t="s">
        <v>6</v>
      </c>
      <c r="C2" s="12" t="s">
        <v>7</v>
      </c>
      <c r="D2" s="12" t="s">
        <v>8</v>
      </c>
      <c r="E2" s="12" t="s">
        <v>9</v>
      </c>
      <c r="F2" s="13" t="s">
        <v>10</v>
      </c>
      <c r="G2" s="14" t="s">
        <v>11</v>
      </c>
      <c r="H2" s="15" t="s">
        <v>12</v>
      </c>
      <c r="I2" s="14" t="s">
        <v>13</v>
      </c>
      <c r="J2" s="16" t="s">
        <v>14</v>
      </c>
      <c r="K2" s="15" t="s">
        <v>15</v>
      </c>
      <c r="L2" s="15" t="s">
        <v>16</v>
      </c>
      <c r="M2" s="15" t="s">
        <v>17</v>
      </c>
      <c r="N2" s="15" t="s">
        <v>18</v>
      </c>
      <c r="O2" s="12" t="s">
        <v>19</v>
      </c>
      <c r="P2" s="12" t="s">
        <v>20</v>
      </c>
      <c r="Q2" s="208"/>
    </row>
    <row r="3" spans="1:56" x14ac:dyDescent="0.3">
      <c r="A3" s="11"/>
      <c r="B3" s="12"/>
      <c r="C3" s="12"/>
      <c r="D3" s="12"/>
      <c r="E3" s="12"/>
      <c r="F3" s="13"/>
      <c r="G3" s="14"/>
      <c r="H3" s="15"/>
      <c r="I3" s="14"/>
      <c r="J3" s="16"/>
      <c r="K3" s="15"/>
      <c r="L3" s="15"/>
      <c r="M3" s="15"/>
      <c r="N3" s="15"/>
      <c r="O3" s="12"/>
      <c r="P3" s="12"/>
      <c r="Q3" s="208"/>
    </row>
    <row r="4" spans="1:56" x14ac:dyDescent="0.3">
      <c r="A4" s="131">
        <v>43843</v>
      </c>
      <c r="B4" s="132" t="s">
        <v>45</v>
      </c>
      <c r="C4" s="132" t="s">
        <v>49</v>
      </c>
      <c r="D4" s="132" t="s">
        <v>21</v>
      </c>
      <c r="E4" s="132">
        <v>27</v>
      </c>
      <c r="F4" s="133">
        <v>680190</v>
      </c>
      <c r="G4" s="134">
        <v>107.15</v>
      </c>
      <c r="H4" s="135">
        <f t="shared" ref="H4:H32" si="0">F4/G4</f>
        <v>6348.016798880074</v>
      </c>
      <c r="I4" s="136">
        <v>67.599999999999994</v>
      </c>
      <c r="J4" s="137">
        <f t="shared" ref="J4:J32" si="1">H4/I4</f>
        <v>93.905573947930094</v>
      </c>
      <c r="K4" s="138">
        <v>155250</v>
      </c>
      <c r="L4" s="138">
        <v>0</v>
      </c>
      <c r="M4" s="138">
        <v>0</v>
      </c>
      <c r="N4" s="138">
        <f t="shared" ref="N4:N32" si="2">SUM(K4:M4)</f>
        <v>155250</v>
      </c>
      <c r="O4" s="132" t="s">
        <v>50</v>
      </c>
      <c r="P4" s="132" t="s">
        <v>51</v>
      </c>
    </row>
    <row r="5" spans="1:56" x14ac:dyDescent="0.3">
      <c r="A5" s="114">
        <v>43906</v>
      </c>
      <c r="B5" s="115" t="s">
        <v>162</v>
      </c>
      <c r="C5" s="115" t="s">
        <v>163</v>
      </c>
      <c r="D5" s="115" t="s">
        <v>21</v>
      </c>
      <c r="E5" s="115">
        <v>7</v>
      </c>
      <c r="F5" s="116">
        <v>866097</v>
      </c>
      <c r="G5" s="117">
        <v>160</v>
      </c>
      <c r="H5" s="118">
        <f t="shared" si="0"/>
        <v>5413.1062499999998</v>
      </c>
      <c r="I5" s="119">
        <v>57.66</v>
      </c>
      <c r="J5" s="120">
        <f t="shared" si="1"/>
        <v>93.879747658688871</v>
      </c>
      <c r="K5" s="121">
        <v>192170</v>
      </c>
      <c r="L5" s="121">
        <v>7400</v>
      </c>
      <c r="M5" s="121">
        <v>0</v>
      </c>
      <c r="N5" s="121">
        <f t="shared" si="2"/>
        <v>199570</v>
      </c>
      <c r="O5" s="122" t="s">
        <v>164</v>
      </c>
      <c r="P5" s="115" t="s">
        <v>165</v>
      </c>
    </row>
    <row r="6" spans="1:56" s="203" customFormat="1" x14ac:dyDescent="0.3">
      <c r="A6" s="131">
        <v>43966</v>
      </c>
      <c r="B6" s="132" t="s">
        <v>223</v>
      </c>
      <c r="C6" s="132" t="s">
        <v>224</v>
      </c>
      <c r="D6" s="132" t="s">
        <v>21</v>
      </c>
      <c r="E6" s="132">
        <v>4</v>
      </c>
      <c r="F6" s="133">
        <v>679000</v>
      </c>
      <c r="G6" s="134">
        <v>99.31</v>
      </c>
      <c r="H6" s="135">
        <f t="shared" si="0"/>
        <v>6837.1765179740205</v>
      </c>
      <c r="I6" s="136">
        <v>63.54</v>
      </c>
      <c r="J6" s="137">
        <f t="shared" si="1"/>
        <v>107.60428891995626</v>
      </c>
      <c r="K6" s="138">
        <v>134660</v>
      </c>
      <c r="L6" s="138">
        <v>0</v>
      </c>
      <c r="M6" s="138">
        <v>4530</v>
      </c>
      <c r="N6" s="138">
        <f t="shared" si="2"/>
        <v>139190</v>
      </c>
      <c r="O6" s="132" t="s">
        <v>225</v>
      </c>
      <c r="P6" s="132" t="s">
        <v>226</v>
      </c>
      <c r="Q6" s="201"/>
      <c r="R6" s="201"/>
      <c r="S6" s="201"/>
      <c r="T6" s="201"/>
      <c r="U6" s="201"/>
      <c r="V6" s="201"/>
      <c r="W6" s="201"/>
      <c r="X6" s="201"/>
      <c r="Y6" s="201"/>
      <c r="Z6" s="201"/>
      <c r="AA6" s="201"/>
      <c r="AB6" s="201"/>
      <c r="AC6" s="201"/>
      <c r="AD6" s="201"/>
      <c r="AE6" s="201"/>
      <c r="AF6" s="201"/>
      <c r="AG6" s="201"/>
      <c r="AH6" s="201"/>
      <c r="AI6" s="201"/>
      <c r="AJ6" s="201"/>
      <c r="AK6" s="201"/>
      <c r="AL6" s="201"/>
      <c r="AM6" s="201"/>
      <c r="AN6" s="201"/>
      <c r="AO6" s="201"/>
      <c r="AP6" s="201"/>
      <c r="AQ6" s="201"/>
      <c r="AR6" s="201"/>
      <c r="AS6" s="201"/>
    </row>
    <row r="7" spans="1:56" s="202" customFormat="1" x14ac:dyDescent="0.3">
      <c r="A7" s="114">
        <v>44057</v>
      </c>
      <c r="B7" s="115" t="s">
        <v>292</v>
      </c>
      <c r="C7" s="115" t="s">
        <v>293</v>
      </c>
      <c r="D7" s="115" t="s">
        <v>78</v>
      </c>
      <c r="E7" s="115" t="s">
        <v>294</v>
      </c>
      <c r="F7" s="116">
        <v>516901</v>
      </c>
      <c r="G7" s="117">
        <v>106.52</v>
      </c>
      <c r="H7" s="118">
        <f t="shared" si="0"/>
        <v>4852.6192264363499</v>
      </c>
      <c r="I7" s="119">
        <v>40.130000000000003</v>
      </c>
      <c r="J7" s="120">
        <f t="shared" si="1"/>
        <v>120.92248259248316</v>
      </c>
      <c r="K7" s="121">
        <v>91360</v>
      </c>
      <c r="L7" s="121">
        <v>0</v>
      </c>
      <c r="M7" s="121">
        <v>9990</v>
      </c>
      <c r="N7" s="121">
        <f t="shared" ref="N7:N9" si="3">SUM(K7:M7)</f>
        <v>101350</v>
      </c>
      <c r="O7" s="115" t="s">
        <v>295</v>
      </c>
      <c r="P7" s="115" t="s">
        <v>93</v>
      </c>
      <c r="Q7" s="201"/>
      <c r="R7" s="201"/>
      <c r="S7" s="201"/>
      <c r="T7" s="201"/>
      <c r="U7" s="201"/>
      <c r="V7" s="201"/>
      <c r="W7" s="201"/>
      <c r="X7" s="201"/>
      <c r="Y7" s="201"/>
      <c r="Z7" s="201"/>
      <c r="AA7" s="201"/>
      <c r="AB7" s="201"/>
      <c r="AC7" s="201"/>
      <c r="AD7" s="201"/>
      <c r="AE7" s="201"/>
      <c r="AF7" s="201"/>
      <c r="AG7" s="201"/>
      <c r="AH7" s="201"/>
      <c r="AI7" s="201"/>
      <c r="AJ7" s="201"/>
      <c r="AK7" s="201"/>
      <c r="AL7" s="201"/>
      <c r="AM7" s="201"/>
      <c r="AN7" s="201"/>
      <c r="AO7" s="201"/>
      <c r="AP7" s="201"/>
      <c r="AQ7" s="201"/>
      <c r="AR7" s="201"/>
      <c r="AS7" s="201"/>
      <c r="AT7" s="201"/>
      <c r="AU7" s="201"/>
      <c r="AV7" s="201"/>
      <c r="AW7" s="201"/>
      <c r="AX7" s="201"/>
      <c r="AY7" s="201"/>
      <c r="AZ7" s="201"/>
      <c r="BA7" s="201"/>
      <c r="BB7" s="201"/>
      <c r="BC7" s="201"/>
      <c r="BD7" s="201"/>
    </row>
    <row r="8" spans="1:56" s="202" customFormat="1" x14ac:dyDescent="0.3">
      <c r="A8" s="114">
        <v>44070</v>
      </c>
      <c r="B8" s="115" t="s">
        <v>292</v>
      </c>
      <c r="C8" s="115" t="s">
        <v>309</v>
      </c>
      <c r="D8" s="115" t="s">
        <v>78</v>
      </c>
      <c r="E8" s="115">
        <v>36</v>
      </c>
      <c r="F8" s="116">
        <v>172000</v>
      </c>
      <c r="G8" s="117">
        <v>34.869999999999997</v>
      </c>
      <c r="H8" s="118">
        <f t="shared" si="0"/>
        <v>4932.6068253513049</v>
      </c>
      <c r="I8" s="119">
        <v>38.520000000000003</v>
      </c>
      <c r="J8" s="120">
        <f t="shared" si="1"/>
        <v>128.05313669136305</v>
      </c>
      <c r="K8" s="121">
        <v>28850</v>
      </c>
      <c r="L8" s="121">
        <v>0</v>
      </c>
      <c r="M8" s="121">
        <v>0</v>
      </c>
      <c r="N8" s="121">
        <f t="shared" si="3"/>
        <v>28850</v>
      </c>
      <c r="O8" s="115" t="s">
        <v>310</v>
      </c>
      <c r="P8" s="115"/>
      <c r="Q8" s="201"/>
      <c r="R8" s="201"/>
      <c r="S8" s="201"/>
      <c r="T8" s="201"/>
      <c r="U8" s="201"/>
      <c r="V8" s="201"/>
      <c r="W8" s="201"/>
      <c r="X8" s="201"/>
      <c r="Y8" s="201"/>
      <c r="Z8" s="201"/>
      <c r="AA8" s="201"/>
      <c r="AB8" s="201"/>
      <c r="AC8" s="201"/>
      <c r="AD8" s="201"/>
      <c r="AE8" s="201"/>
      <c r="AF8" s="201"/>
      <c r="AG8" s="201"/>
      <c r="AH8" s="201"/>
      <c r="AI8" s="201"/>
      <c r="AJ8" s="201"/>
      <c r="AK8" s="201"/>
      <c r="AL8" s="201"/>
      <c r="AM8" s="201"/>
      <c r="AN8" s="201"/>
      <c r="AO8" s="201"/>
      <c r="AP8" s="201"/>
      <c r="AQ8" s="201"/>
      <c r="AR8" s="201"/>
      <c r="AS8" s="201"/>
      <c r="AT8" s="201"/>
      <c r="AU8" s="201"/>
      <c r="AV8" s="201"/>
      <c r="AW8" s="201"/>
      <c r="AX8" s="201"/>
      <c r="AY8" s="201"/>
      <c r="AZ8" s="201"/>
      <c r="BA8" s="201"/>
      <c r="BB8" s="201"/>
      <c r="BC8" s="201"/>
      <c r="BD8" s="201"/>
    </row>
    <row r="9" spans="1:56" s="203" customFormat="1" x14ac:dyDescent="0.3">
      <c r="A9" s="131">
        <v>43873</v>
      </c>
      <c r="B9" s="139" t="s">
        <v>89</v>
      </c>
      <c r="C9" s="132" t="s">
        <v>90</v>
      </c>
      <c r="D9" s="132" t="s">
        <v>91</v>
      </c>
      <c r="E9" s="132">
        <v>13</v>
      </c>
      <c r="F9" s="133">
        <v>1365102</v>
      </c>
      <c r="G9" s="134">
        <v>160</v>
      </c>
      <c r="H9" s="135">
        <f t="shared" si="0"/>
        <v>8531.8875000000007</v>
      </c>
      <c r="I9" s="136">
        <v>67.459999999999994</v>
      </c>
      <c r="J9" s="137">
        <f t="shared" si="1"/>
        <v>126.47328046249632</v>
      </c>
      <c r="K9" s="138">
        <v>217580</v>
      </c>
      <c r="L9" s="138">
        <v>0</v>
      </c>
      <c r="M9" s="138">
        <v>0</v>
      </c>
      <c r="N9" s="138">
        <f t="shared" si="3"/>
        <v>217580</v>
      </c>
      <c r="O9" s="132" t="s">
        <v>92</v>
      </c>
      <c r="P9" s="132" t="s">
        <v>93</v>
      </c>
      <c r="Q9" s="201"/>
      <c r="R9" s="201"/>
      <c r="S9" s="201"/>
      <c r="T9" s="201"/>
      <c r="U9" s="201"/>
      <c r="V9" s="201"/>
      <c r="W9" s="201"/>
      <c r="X9" s="201"/>
      <c r="Y9" s="201"/>
      <c r="Z9" s="201"/>
      <c r="AA9" s="201"/>
      <c r="AB9" s="201"/>
      <c r="AC9" s="201"/>
      <c r="AD9" s="201"/>
      <c r="AE9" s="201"/>
      <c r="AF9" s="201"/>
      <c r="AG9" s="201"/>
      <c r="AH9" s="201"/>
      <c r="AI9" s="201"/>
      <c r="AJ9" s="201"/>
      <c r="AK9" s="201"/>
      <c r="AL9" s="201"/>
      <c r="AM9" s="201"/>
      <c r="AN9" s="201"/>
      <c r="AO9" s="201"/>
      <c r="AP9" s="201"/>
      <c r="AQ9" s="201"/>
      <c r="AR9" s="201"/>
      <c r="AS9" s="201"/>
    </row>
    <row r="10" spans="1:56" x14ac:dyDescent="0.3">
      <c r="A10" s="114">
        <v>43913</v>
      </c>
      <c r="B10" s="115" t="s">
        <v>166</v>
      </c>
      <c r="C10" s="115" t="s">
        <v>167</v>
      </c>
      <c r="D10" s="115" t="s">
        <v>91</v>
      </c>
      <c r="E10" s="115">
        <v>36</v>
      </c>
      <c r="F10" s="116">
        <v>459900</v>
      </c>
      <c r="G10" s="117">
        <v>62.88</v>
      </c>
      <c r="H10" s="118">
        <f t="shared" si="0"/>
        <v>7313.9312977099235</v>
      </c>
      <c r="I10" s="119">
        <v>53.11</v>
      </c>
      <c r="J10" s="120">
        <f t="shared" si="1"/>
        <v>137.71288453605581</v>
      </c>
      <c r="K10" s="121">
        <v>71120</v>
      </c>
      <c r="L10" s="121">
        <v>0</v>
      </c>
      <c r="M10" s="121">
        <v>0</v>
      </c>
      <c r="N10" s="121">
        <f t="shared" si="2"/>
        <v>71120</v>
      </c>
      <c r="O10" s="115" t="s">
        <v>168</v>
      </c>
      <c r="P10" s="115"/>
    </row>
    <row r="11" spans="1:56" x14ac:dyDescent="0.3">
      <c r="A11" s="131">
        <v>43845</v>
      </c>
      <c r="B11" s="132" t="s">
        <v>37</v>
      </c>
      <c r="C11" s="132" t="s">
        <v>38</v>
      </c>
      <c r="D11" s="132" t="s">
        <v>39</v>
      </c>
      <c r="E11" s="132">
        <v>26</v>
      </c>
      <c r="F11" s="133">
        <v>693000</v>
      </c>
      <c r="G11" s="134">
        <v>80</v>
      </c>
      <c r="H11" s="135">
        <f t="shared" si="0"/>
        <v>8662.5</v>
      </c>
      <c r="I11" s="136">
        <v>65.84</v>
      </c>
      <c r="J11" s="137">
        <f t="shared" si="1"/>
        <v>131.56895504252734</v>
      </c>
      <c r="K11" s="138">
        <v>109690</v>
      </c>
      <c r="L11" s="138">
        <v>0</v>
      </c>
      <c r="M11" s="138">
        <v>0</v>
      </c>
      <c r="N11" s="138">
        <f t="shared" si="2"/>
        <v>109690</v>
      </c>
      <c r="O11" s="132" t="s">
        <v>40</v>
      </c>
      <c r="P11" s="140"/>
    </row>
    <row r="12" spans="1:56" x14ac:dyDescent="0.3">
      <c r="A12" s="131">
        <v>43852</v>
      </c>
      <c r="B12" s="132" t="s">
        <v>57</v>
      </c>
      <c r="C12" s="132" t="s">
        <v>58</v>
      </c>
      <c r="D12" s="132" t="s">
        <v>39</v>
      </c>
      <c r="E12" s="132">
        <v>35</v>
      </c>
      <c r="F12" s="133">
        <v>1360000</v>
      </c>
      <c r="G12" s="134">
        <v>160</v>
      </c>
      <c r="H12" s="135">
        <f t="shared" si="0"/>
        <v>8500</v>
      </c>
      <c r="I12" s="136">
        <v>67.87</v>
      </c>
      <c r="J12" s="137">
        <f t="shared" si="1"/>
        <v>125.23942831884484</v>
      </c>
      <c r="K12" s="138">
        <v>233980</v>
      </c>
      <c r="L12" s="138">
        <v>0</v>
      </c>
      <c r="M12" s="138">
        <v>0</v>
      </c>
      <c r="N12" s="138">
        <f t="shared" si="2"/>
        <v>233980</v>
      </c>
      <c r="O12" s="132" t="s">
        <v>59</v>
      </c>
      <c r="P12" s="140"/>
    </row>
    <row r="13" spans="1:56" x14ac:dyDescent="0.3">
      <c r="A13" s="131">
        <v>43838</v>
      </c>
      <c r="B13" s="132" t="s">
        <v>23</v>
      </c>
      <c r="C13" s="132" t="s">
        <v>24</v>
      </c>
      <c r="D13" s="132" t="s">
        <v>25</v>
      </c>
      <c r="E13" s="132">
        <v>11</v>
      </c>
      <c r="F13" s="133">
        <v>310000</v>
      </c>
      <c r="G13" s="134">
        <v>40</v>
      </c>
      <c r="H13" s="135">
        <f t="shared" si="0"/>
        <v>7750</v>
      </c>
      <c r="I13" s="136">
        <v>67.989999999999995</v>
      </c>
      <c r="J13" s="137">
        <f t="shared" si="1"/>
        <v>113.98735108104134</v>
      </c>
      <c r="K13" s="138">
        <v>52480</v>
      </c>
      <c r="L13" s="138">
        <v>0</v>
      </c>
      <c r="M13" s="138">
        <v>0</v>
      </c>
      <c r="N13" s="138">
        <f t="shared" si="2"/>
        <v>52480</v>
      </c>
      <c r="O13" s="132" t="s">
        <v>31</v>
      </c>
      <c r="P13" s="132" t="s">
        <v>22</v>
      </c>
    </row>
    <row r="14" spans="1:56" x14ac:dyDescent="0.3">
      <c r="A14" s="96" t="s">
        <v>117</v>
      </c>
      <c r="B14" s="97" t="s">
        <v>118</v>
      </c>
      <c r="C14" s="97" t="s">
        <v>119</v>
      </c>
      <c r="D14" s="97" t="s">
        <v>25</v>
      </c>
      <c r="E14" s="97" t="s">
        <v>120</v>
      </c>
      <c r="F14" s="98">
        <v>2000000</v>
      </c>
      <c r="G14" s="99">
        <v>200</v>
      </c>
      <c r="H14" s="100">
        <f t="shared" si="0"/>
        <v>10000</v>
      </c>
      <c r="I14" s="101">
        <v>78.5</v>
      </c>
      <c r="J14" s="102">
        <f t="shared" si="1"/>
        <v>127.38853503184713</v>
      </c>
      <c r="K14" s="103">
        <v>341490</v>
      </c>
      <c r="L14" s="103">
        <v>0</v>
      </c>
      <c r="M14" s="103">
        <v>0</v>
      </c>
      <c r="N14" s="103">
        <f t="shared" si="2"/>
        <v>341490</v>
      </c>
      <c r="O14" s="97" t="s">
        <v>121</v>
      </c>
      <c r="P14" s="97" t="s">
        <v>122</v>
      </c>
    </row>
    <row r="15" spans="1:56" x14ac:dyDescent="0.3">
      <c r="A15" s="96">
        <v>43936</v>
      </c>
      <c r="B15" s="97" t="s">
        <v>119</v>
      </c>
      <c r="C15" s="97" t="s">
        <v>197</v>
      </c>
      <c r="D15" s="97" t="s">
        <v>25</v>
      </c>
      <c r="E15" s="97">
        <v>28</v>
      </c>
      <c r="F15" s="98">
        <v>632000</v>
      </c>
      <c r="G15" s="99">
        <v>80</v>
      </c>
      <c r="H15" s="100">
        <f t="shared" si="0"/>
        <v>7900</v>
      </c>
      <c r="I15" s="101">
        <v>76.930000000000007</v>
      </c>
      <c r="J15" s="102">
        <f t="shared" si="1"/>
        <v>102.69075783179512</v>
      </c>
      <c r="K15" s="103">
        <v>134550</v>
      </c>
      <c r="L15" s="103">
        <v>0</v>
      </c>
      <c r="M15" s="103">
        <v>0</v>
      </c>
      <c r="N15" s="103">
        <f t="shared" si="2"/>
        <v>134550</v>
      </c>
      <c r="O15" s="97" t="s">
        <v>198</v>
      </c>
      <c r="P15" s="97"/>
    </row>
    <row r="16" spans="1:56" x14ac:dyDescent="0.3">
      <c r="A16" s="96">
        <v>43936</v>
      </c>
      <c r="B16" s="97" t="s">
        <v>119</v>
      </c>
      <c r="C16" s="97" t="s">
        <v>197</v>
      </c>
      <c r="D16" s="97" t="s">
        <v>25</v>
      </c>
      <c r="E16" s="97">
        <v>28</v>
      </c>
      <c r="F16" s="98">
        <v>632000</v>
      </c>
      <c r="G16" s="99">
        <v>80</v>
      </c>
      <c r="H16" s="100">
        <f t="shared" si="0"/>
        <v>7900</v>
      </c>
      <c r="I16" s="101">
        <v>71.680000000000007</v>
      </c>
      <c r="J16" s="102">
        <f t="shared" si="1"/>
        <v>110.21205357142856</v>
      </c>
      <c r="K16" s="103">
        <v>123400</v>
      </c>
      <c r="L16" s="103">
        <v>0</v>
      </c>
      <c r="M16" s="103">
        <v>0</v>
      </c>
      <c r="N16" s="103">
        <f t="shared" si="2"/>
        <v>123400</v>
      </c>
      <c r="O16" s="97" t="s">
        <v>199</v>
      </c>
      <c r="P16" s="97" t="s">
        <v>22</v>
      </c>
    </row>
    <row r="17" spans="1:56" s="204" customFormat="1" x14ac:dyDescent="0.3">
      <c r="A17" s="96">
        <v>44021</v>
      </c>
      <c r="B17" s="97" t="s">
        <v>273</v>
      </c>
      <c r="C17" s="97" t="s">
        <v>274</v>
      </c>
      <c r="D17" s="97" t="s">
        <v>25</v>
      </c>
      <c r="E17" s="97">
        <v>1</v>
      </c>
      <c r="F17" s="98">
        <v>583066</v>
      </c>
      <c r="G17" s="99">
        <v>96.61</v>
      </c>
      <c r="H17" s="100">
        <f t="shared" si="0"/>
        <v>6035.2551495704374</v>
      </c>
      <c r="I17" s="101">
        <v>77.52</v>
      </c>
      <c r="J17" s="102">
        <f t="shared" si="1"/>
        <v>77.854168596109872</v>
      </c>
      <c r="K17" s="103">
        <v>158930</v>
      </c>
      <c r="L17" s="103">
        <v>0</v>
      </c>
      <c r="M17" s="103">
        <v>0</v>
      </c>
      <c r="N17" s="103">
        <f t="shared" si="2"/>
        <v>158930</v>
      </c>
      <c r="O17" s="97" t="s">
        <v>275</v>
      </c>
      <c r="P17" s="97"/>
      <c r="Q17" s="201"/>
      <c r="R17" s="201"/>
      <c r="S17" s="201"/>
      <c r="T17" s="201"/>
      <c r="U17" s="201"/>
      <c r="V17" s="201"/>
      <c r="W17" s="201"/>
      <c r="X17" s="201"/>
      <c r="Y17" s="201"/>
      <c r="Z17" s="201"/>
      <c r="AA17" s="201"/>
      <c r="AB17" s="201"/>
      <c r="AC17" s="201"/>
      <c r="AD17" s="201"/>
      <c r="AE17" s="201"/>
      <c r="AF17" s="201"/>
      <c r="AG17" s="201"/>
      <c r="AH17" s="201"/>
      <c r="AI17" s="201"/>
      <c r="AJ17" s="201"/>
      <c r="AK17" s="201"/>
      <c r="AL17" s="201"/>
      <c r="AM17" s="201"/>
      <c r="AN17" s="201"/>
      <c r="AO17" s="201"/>
      <c r="AP17" s="201"/>
      <c r="AQ17" s="201"/>
      <c r="AR17" s="201"/>
      <c r="AS17" s="201"/>
      <c r="AT17" s="201"/>
      <c r="AU17" s="201"/>
      <c r="AV17" s="201"/>
      <c r="AW17" s="201"/>
      <c r="AX17" s="201"/>
      <c r="AY17" s="201"/>
      <c r="AZ17" s="201"/>
      <c r="BA17" s="201"/>
      <c r="BB17" s="201"/>
      <c r="BC17" s="201"/>
      <c r="BD17" s="201"/>
    </row>
    <row r="18" spans="1:56" s="203" customFormat="1" x14ac:dyDescent="0.3">
      <c r="A18" s="131">
        <v>43998</v>
      </c>
      <c r="B18" s="132" t="s">
        <v>255</v>
      </c>
      <c r="C18" s="132" t="s">
        <v>256</v>
      </c>
      <c r="D18" s="132" t="s">
        <v>34</v>
      </c>
      <c r="E18" s="132">
        <v>33</v>
      </c>
      <c r="F18" s="133">
        <v>160000</v>
      </c>
      <c r="G18" s="134">
        <v>40</v>
      </c>
      <c r="H18" s="135">
        <f>F18/G18</f>
        <v>4000</v>
      </c>
      <c r="I18" s="136">
        <v>61.24</v>
      </c>
      <c r="J18" s="137">
        <f>H18/I18</f>
        <v>65.316786414108421</v>
      </c>
      <c r="K18" s="138">
        <v>51120</v>
      </c>
      <c r="L18" s="138">
        <v>0</v>
      </c>
      <c r="M18" s="138">
        <v>0</v>
      </c>
      <c r="N18" s="138">
        <f>SUM(K18:M18)</f>
        <v>51120</v>
      </c>
      <c r="O18" s="132" t="s">
        <v>257</v>
      </c>
      <c r="P18" s="132" t="s">
        <v>26</v>
      </c>
      <c r="Q18" s="201"/>
      <c r="R18" s="201"/>
      <c r="S18" s="201"/>
      <c r="T18" s="201"/>
      <c r="U18" s="201"/>
      <c r="V18" s="201"/>
      <c r="W18" s="201"/>
      <c r="X18" s="201"/>
      <c r="Y18" s="201"/>
      <c r="Z18" s="201"/>
      <c r="AA18" s="201"/>
      <c r="AB18" s="201"/>
      <c r="AC18" s="201"/>
      <c r="AD18" s="201"/>
      <c r="AE18" s="201"/>
      <c r="AF18" s="201"/>
      <c r="AG18" s="201"/>
      <c r="AH18" s="201"/>
      <c r="AI18" s="201"/>
      <c r="AJ18" s="201"/>
      <c r="AK18" s="201"/>
      <c r="AL18" s="201"/>
      <c r="AM18" s="201"/>
      <c r="AN18" s="201"/>
      <c r="AO18" s="201"/>
      <c r="AP18" s="201"/>
      <c r="AQ18" s="201"/>
      <c r="AR18" s="201"/>
      <c r="AS18" s="201"/>
      <c r="AT18" s="201"/>
      <c r="AU18" s="201"/>
      <c r="AV18" s="201"/>
      <c r="AW18" s="201"/>
      <c r="AX18" s="201"/>
      <c r="AY18" s="201"/>
      <c r="AZ18" s="201"/>
      <c r="BA18" s="201"/>
      <c r="BB18" s="201"/>
      <c r="BC18" s="201"/>
      <c r="BD18" s="201"/>
    </row>
    <row r="19" spans="1:56" x14ac:dyDescent="0.3">
      <c r="A19" s="96">
        <v>43888</v>
      </c>
      <c r="B19" s="97" t="s">
        <v>101</v>
      </c>
      <c r="C19" s="97" t="s">
        <v>102</v>
      </c>
      <c r="D19" s="97" t="s">
        <v>65</v>
      </c>
      <c r="E19" s="97">
        <v>4</v>
      </c>
      <c r="F19" s="98">
        <v>1220000</v>
      </c>
      <c r="G19" s="99">
        <v>152.36000000000001</v>
      </c>
      <c r="H19" s="100">
        <f t="shared" si="0"/>
        <v>8007.3510107639795</v>
      </c>
      <c r="I19" s="101">
        <v>71.92</v>
      </c>
      <c r="J19" s="102">
        <f t="shared" si="1"/>
        <v>111.33691616746356</v>
      </c>
      <c r="K19" s="103">
        <v>229190</v>
      </c>
      <c r="L19" s="103">
        <v>0</v>
      </c>
      <c r="M19" s="103">
        <v>0</v>
      </c>
      <c r="N19" s="103">
        <f t="shared" si="2"/>
        <v>229190</v>
      </c>
      <c r="O19" s="97" t="s">
        <v>103</v>
      </c>
      <c r="P19" s="97"/>
    </row>
    <row r="20" spans="1:56" s="204" customFormat="1" x14ac:dyDescent="0.3">
      <c r="A20" s="96">
        <v>44088</v>
      </c>
      <c r="B20" s="97" t="s">
        <v>335</v>
      </c>
      <c r="C20" s="97" t="s">
        <v>27</v>
      </c>
      <c r="D20" s="97" t="s">
        <v>65</v>
      </c>
      <c r="E20" s="97">
        <v>10</v>
      </c>
      <c r="F20" s="98">
        <v>950000</v>
      </c>
      <c r="G20" s="99">
        <v>105</v>
      </c>
      <c r="H20" s="100">
        <f t="shared" si="0"/>
        <v>9047.6190476190477</v>
      </c>
      <c r="I20" s="101">
        <v>80.790000000000006</v>
      </c>
      <c r="J20" s="102">
        <f t="shared" si="1"/>
        <v>111.98934332985576</v>
      </c>
      <c r="K20" s="103">
        <v>169810</v>
      </c>
      <c r="L20" s="103">
        <v>0</v>
      </c>
      <c r="M20" s="103">
        <v>0</v>
      </c>
      <c r="N20" s="103">
        <f t="shared" si="2"/>
        <v>169810</v>
      </c>
      <c r="O20" s="97" t="s">
        <v>336</v>
      </c>
      <c r="P20" s="97"/>
      <c r="Q20" s="201"/>
      <c r="R20" s="201"/>
      <c r="S20" s="201"/>
      <c r="T20" s="201"/>
      <c r="U20" s="201"/>
      <c r="V20" s="201"/>
      <c r="W20" s="201"/>
      <c r="X20" s="201"/>
      <c r="Y20" s="201"/>
      <c r="Z20" s="201"/>
      <c r="AA20" s="201"/>
      <c r="AB20" s="201"/>
      <c r="AC20" s="201"/>
      <c r="AD20" s="201"/>
      <c r="AE20" s="201"/>
      <c r="AF20" s="201"/>
      <c r="AG20" s="201"/>
      <c r="AH20" s="201"/>
      <c r="AI20" s="201"/>
      <c r="AJ20" s="201"/>
      <c r="AK20" s="201"/>
      <c r="AL20" s="201"/>
      <c r="AM20" s="201"/>
      <c r="AN20" s="201"/>
      <c r="AO20" s="201"/>
      <c r="AP20" s="201"/>
      <c r="AQ20" s="201"/>
      <c r="AR20" s="201"/>
      <c r="AS20" s="201"/>
      <c r="AT20" s="201"/>
      <c r="AU20" s="201"/>
      <c r="AV20" s="201"/>
      <c r="AW20" s="201"/>
      <c r="AX20" s="201"/>
      <c r="AY20" s="201"/>
      <c r="AZ20" s="201"/>
      <c r="BA20" s="201"/>
      <c r="BB20" s="201"/>
      <c r="BC20" s="201"/>
      <c r="BD20" s="201"/>
    </row>
    <row r="21" spans="1:56" x14ac:dyDescent="0.3">
      <c r="A21" s="96">
        <v>43833</v>
      </c>
      <c r="B21" s="97" t="s">
        <v>52</v>
      </c>
      <c r="C21" s="97" t="s">
        <v>53</v>
      </c>
      <c r="D21" s="97" t="s">
        <v>54</v>
      </c>
      <c r="E21" s="97">
        <v>12</v>
      </c>
      <c r="F21" s="98">
        <v>619345</v>
      </c>
      <c r="G21" s="99">
        <v>80</v>
      </c>
      <c r="H21" s="100">
        <f t="shared" si="0"/>
        <v>7741.8125</v>
      </c>
      <c r="I21" s="101">
        <v>78.22</v>
      </c>
      <c r="J21" s="102">
        <f t="shared" si="1"/>
        <v>98.974846586550754</v>
      </c>
      <c r="K21" s="103">
        <v>134540</v>
      </c>
      <c r="L21" s="103">
        <v>0</v>
      </c>
      <c r="M21" s="103">
        <v>0</v>
      </c>
      <c r="N21" s="103">
        <f t="shared" si="2"/>
        <v>134540</v>
      </c>
      <c r="O21" s="104" t="s">
        <v>55</v>
      </c>
      <c r="P21" s="105" t="s">
        <v>56</v>
      </c>
    </row>
    <row r="22" spans="1:56" x14ac:dyDescent="0.3">
      <c r="A22" s="96">
        <v>43897</v>
      </c>
      <c r="B22" s="97" t="s">
        <v>52</v>
      </c>
      <c r="C22" s="97" t="s">
        <v>160</v>
      </c>
      <c r="D22" s="97" t="s">
        <v>54</v>
      </c>
      <c r="E22" s="97">
        <v>12</v>
      </c>
      <c r="F22" s="98">
        <v>1491254</v>
      </c>
      <c r="G22" s="99">
        <v>189.3</v>
      </c>
      <c r="H22" s="100">
        <f t="shared" si="0"/>
        <v>7877.728473322768</v>
      </c>
      <c r="I22" s="101">
        <v>76.66</v>
      </c>
      <c r="J22" s="102">
        <f t="shared" si="1"/>
        <v>102.76191590559311</v>
      </c>
      <c r="K22" s="103">
        <v>300410</v>
      </c>
      <c r="L22" s="103">
        <v>0</v>
      </c>
      <c r="M22" s="103">
        <v>0</v>
      </c>
      <c r="N22" s="103">
        <f t="shared" si="2"/>
        <v>300410</v>
      </c>
      <c r="O22" s="106" t="s">
        <v>161</v>
      </c>
      <c r="P22" s="105" t="s">
        <v>56</v>
      </c>
    </row>
    <row r="23" spans="1:56" s="204" customFormat="1" x14ac:dyDescent="0.3">
      <c r="A23" s="96">
        <v>44105</v>
      </c>
      <c r="B23" s="97" t="s">
        <v>337</v>
      </c>
      <c r="C23" s="97" t="s">
        <v>338</v>
      </c>
      <c r="D23" s="97" t="s">
        <v>54</v>
      </c>
      <c r="E23" s="97">
        <v>32</v>
      </c>
      <c r="F23" s="98">
        <v>1100000</v>
      </c>
      <c r="G23" s="99">
        <v>120</v>
      </c>
      <c r="H23" s="100">
        <f t="shared" si="0"/>
        <v>9166.6666666666661</v>
      </c>
      <c r="I23" s="101">
        <v>71.73</v>
      </c>
      <c r="J23" s="102">
        <f t="shared" si="1"/>
        <v>127.79404247409265</v>
      </c>
      <c r="K23" s="103">
        <v>177170</v>
      </c>
      <c r="L23" s="103">
        <v>0</v>
      </c>
      <c r="M23" s="103">
        <v>0</v>
      </c>
      <c r="N23" s="103">
        <f t="shared" si="2"/>
        <v>177170</v>
      </c>
      <c r="O23" s="97" t="s">
        <v>339</v>
      </c>
      <c r="P23" s="97"/>
      <c r="Q23" s="201"/>
      <c r="R23" s="201"/>
      <c r="S23" s="201"/>
      <c r="T23" s="201"/>
      <c r="U23" s="201"/>
      <c r="V23" s="201"/>
      <c r="W23" s="201"/>
      <c r="X23" s="201"/>
      <c r="Y23" s="201"/>
      <c r="Z23" s="201"/>
      <c r="AA23" s="201"/>
      <c r="AB23" s="201"/>
      <c r="AC23" s="201"/>
      <c r="AD23" s="201"/>
      <c r="AE23" s="201"/>
      <c r="AF23" s="201"/>
      <c r="AG23" s="201"/>
      <c r="AH23" s="201"/>
      <c r="AI23" s="201"/>
      <c r="AJ23" s="201"/>
      <c r="AK23" s="201"/>
      <c r="AL23" s="201"/>
      <c r="AM23" s="201"/>
      <c r="AN23" s="201"/>
      <c r="AO23" s="201"/>
      <c r="AP23" s="201"/>
      <c r="AQ23" s="201"/>
      <c r="AR23" s="201"/>
      <c r="AS23" s="201"/>
      <c r="AT23" s="201"/>
      <c r="AU23" s="201"/>
      <c r="AV23" s="201"/>
      <c r="AW23" s="201"/>
      <c r="AX23" s="201"/>
      <c r="AY23" s="201"/>
      <c r="AZ23" s="201"/>
      <c r="BA23" s="201"/>
      <c r="BB23" s="201"/>
      <c r="BC23" s="201"/>
      <c r="BD23" s="201"/>
    </row>
    <row r="24" spans="1:56" x14ac:dyDescent="0.3">
      <c r="A24" s="96">
        <v>43861</v>
      </c>
      <c r="B24" s="97" t="s">
        <v>60</v>
      </c>
      <c r="C24" s="97" t="s">
        <v>61</v>
      </c>
      <c r="D24" s="97" t="s">
        <v>62</v>
      </c>
      <c r="E24" s="97">
        <v>19</v>
      </c>
      <c r="F24" s="98">
        <v>2000000</v>
      </c>
      <c r="G24" s="99">
        <v>301.92</v>
      </c>
      <c r="H24" s="100">
        <f t="shared" si="0"/>
        <v>6624.2713301536824</v>
      </c>
      <c r="I24" s="101">
        <v>71.760000000000005</v>
      </c>
      <c r="J24" s="102">
        <f t="shared" si="1"/>
        <v>92.311473385642174</v>
      </c>
      <c r="K24" s="103">
        <v>462590</v>
      </c>
      <c r="L24" s="103">
        <v>0</v>
      </c>
      <c r="M24" s="103">
        <v>0</v>
      </c>
      <c r="N24" s="103">
        <f t="shared" si="2"/>
        <v>462590</v>
      </c>
      <c r="O24" s="97" t="s">
        <v>63</v>
      </c>
      <c r="P24" s="97"/>
    </row>
    <row r="25" spans="1:56" s="204" customFormat="1" x14ac:dyDescent="0.3">
      <c r="A25" s="96">
        <v>44013</v>
      </c>
      <c r="B25" s="205" t="s">
        <v>246</v>
      </c>
      <c r="C25" s="97" t="s">
        <v>247</v>
      </c>
      <c r="D25" s="97" t="s">
        <v>70</v>
      </c>
      <c r="E25" s="97">
        <v>35</v>
      </c>
      <c r="F25" s="98">
        <v>1139250</v>
      </c>
      <c r="G25" s="99">
        <v>154.62</v>
      </c>
      <c r="H25" s="100">
        <f t="shared" si="0"/>
        <v>7368.0636398913466</v>
      </c>
      <c r="I25" s="101">
        <v>71.3</v>
      </c>
      <c r="J25" s="102">
        <f t="shared" si="1"/>
        <v>103.3389009802433</v>
      </c>
      <c r="K25" s="103">
        <v>230320</v>
      </c>
      <c r="L25" s="103">
        <v>5540</v>
      </c>
      <c r="M25" s="103">
        <v>0</v>
      </c>
      <c r="N25" s="103">
        <f t="shared" si="2"/>
        <v>235860</v>
      </c>
      <c r="O25" s="97" t="s">
        <v>248</v>
      </c>
      <c r="P25" s="97"/>
      <c r="Q25" s="201"/>
      <c r="R25" s="201"/>
      <c r="S25" s="201"/>
      <c r="T25" s="201"/>
      <c r="U25" s="201"/>
      <c r="V25" s="201"/>
      <c r="W25" s="201"/>
      <c r="X25" s="201"/>
      <c r="Y25" s="201"/>
      <c r="Z25" s="201"/>
      <c r="AA25" s="201"/>
      <c r="AB25" s="201"/>
      <c r="AC25" s="201"/>
      <c r="AD25" s="201"/>
      <c r="AE25" s="201"/>
      <c r="AF25" s="201"/>
      <c r="AG25" s="201"/>
      <c r="AH25" s="201"/>
      <c r="AI25" s="201"/>
      <c r="AJ25" s="201"/>
      <c r="AK25" s="201"/>
      <c r="AL25" s="201"/>
      <c r="AM25" s="201"/>
      <c r="AN25" s="201"/>
      <c r="AO25" s="201"/>
      <c r="AP25" s="201"/>
      <c r="AQ25" s="201"/>
      <c r="AR25" s="201"/>
      <c r="AS25" s="201"/>
      <c r="AT25" s="201"/>
      <c r="AU25" s="201"/>
      <c r="AV25" s="201"/>
      <c r="AW25" s="201"/>
      <c r="AX25" s="201"/>
      <c r="AY25" s="201"/>
      <c r="AZ25" s="201"/>
      <c r="BA25" s="201"/>
      <c r="BB25" s="201"/>
      <c r="BC25" s="201"/>
      <c r="BD25" s="201"/>
    </row>
    <row r="26" spans="1:56" x14ac:dyDescent="0.3">
      <c r="A26" s="131">
        <v>43886</v>
      </c>
      <c r="B26" s="132" t="s">
        <v>106</v>
      </c>
      <c r="C26" s="132" t="s">
        <v>81</v>
      </c>
      <c r="D26" s="132" t="s">
        <v>107</v>
      </c>
      <c r="E26" s="132">
        <v>11</v>
      </c>
      <c r="F26" s="133">
        <v>556003</v>
      </c>
      <c r="G26" s="134">
        <v>80</v>
      </c>
      <c r="H26" s="135">
        <f t="shared" si="0"/>
        <v>6950.0375000000004</v>
      </c>
      <c r="I26" s="136">
        <v>63.55</v>
      </c>
      <c r="J26" s="137">
        <f t="shared" si="1"/>
        <v>109.36329661683715</v>
      </c>
      <c r="K26" s="138">
        <v>103960</v>
      </c>
      <c r="L26" s="138">
        <v>0</v>
      </c>
      <c r="M26" s="138">
        <v>0</v>
      </c>
      <c r="N26" s="138">
        <f t="shared" si="2"/>
        <v>103960</v>
      </c>
      <c r="O26" s="132" t="s">
        <v>108</v>
      </c>
      <c r="P26" s="132" t="s">
        <v>93</v>
      </c>
    </row>
    <row r="27" spans="1:56" x14ac:dyDescent="0.3">
      <c r="A27" s="123">
        <v>43900</v>
      </c>
      <c r="B27" s="124" t="s">
        <v>139</v>
      </c>
      <c r="C27" s="124" t="s">
        <v>140</v>
      </c>
      <c r="D27" s="125" t="s">
        <v>107</v>
      </c>
      <c r="E27" s="125">
        <v>12</v>
      </c>
      <c r="F27" s="126">
        <v>529200</v>
      </c>
      <c r="G27" s="127">
        <v>104.27</v>
      </c>
      <c r="H27" s="118">
        <f t="shared" si="0"/>
        <v>5075.28531696557</v>
      </c>
      <c r="I27" s="128">
        <v>58.57</v>
      </c>
      <c r="J27" s="120">
        <f t="shared" si="1"/>
        <v>86.65332622444204</v>
      </c>
      <c r="K27" s="129">
        <v>129530</v>
      </c>
      <c r="L27" s="129">
        <v>0</v>
      </c>
      <c r="M27" s="129">
        <v>0</v>
      </c>
      <c r="N27" s="121">
        <f t="shared" si="2"/>
        <v>129530</v>
      </c>
      <c r="O27" s="130" t="s">
        <v>141</v>
      </c>
      <c r="P27" s="130" t="s">
        <v>143</v>
      </c>
    </row>
    <row r="28" spans="1:56" x14ac:dyDescent="0.3">
      <c r="A28" s="141">
        <v>43900</v>
      </c>
      <c r="B28" s="142" t="s">
        <v>139</v>
      </c>
      <c r="C28" s="142" t="s">
        <v>140</v>
      </c>
      <c r="D28" s="143" t="s">
        <v>107</v>
      </c>
      <c r="E28" s="143">
        <v>12</v>
      </c>
      <c r="F28" s="144">
        <v>766956</v>
      </c>
      <c r="G28" s="145">
        <v>142.4</v>
      </c>
      <c r="H28" s="135">
        <f t="shared" si="0"/>
        <v>5385.9269662921342</v>
      </c>
      <c r="I28" s="146">
        <v>60.29</v>
      </c>
      <c r="J28" s="137">
        <f t="shared" si="1"/>
        <v>89.333670033042537</v>
      </c>
      <c r="K28" s="147">
        <v>183280</v>
      </c>
      <c r="L28" s="147">
        <v>0</v>
      </c>
      <c r="M28" s="147">
        <v>0</v>
      </c>
      <c r="N28" s="138">
        <f t="shared" si="2"/>
        <v>183280</v>
      </c>
      <c r="O28" s="148" t="s">
        <v>142</v>
      </c>
      <c r="P28" s="148" t="s">
        <v>143</v>
      </c>
    </row>
    <row r="29" spans="1:56" x14ac:dyDescent="0.3">
      <c r="A29" s="141">
        <v>43906</v>
      </c>
      <c r="B29" s="142" t="s">
        <v>139</v>
      </c>
      <c r="C29" s="142" t="s">
        <v>148</v>
      </c>
      <c r="D29" s="143" t="s">
        <v>107</v>
      </c>
      <c r="E29" s="143">
        <v>12</v>
      </c>
      <c r="F29" s="144">
        <v>687741</v>
      </c>
      <c r="G29" s="145">
        <v>115.36</v>
      </c>
      <c r="H29" s="135">
        <f t="shared" si="0"/>
        <v>5961.6938280166432</v>
      </c>
      <c r="I29" s="146">
        <v>60.81</v>
      </c>
      <c r="J29" s="137">
        <f t="shared" si="1"/>
        <v>98.03805012360867</v>
      </c>
      <c r="K29" s="147">
        <v>146630</v>
      </c>
      <c r="L29" s="147">
        <v>3170</v>
      </c>
      <c r="M29" s="147">
        <v>0</v>
      </c>
      <c r="N29" s="138">
        <f t="shared" si="2"/>
        <v>149800</v>
      </c>
      <c r="O29" s="142" t="s">
        <v>149</v>
      </c>
      <c r="P29" s="142" t="s">
        <v>150</v>
      </c>
    </row>
    <row r="30" spans="1:56" x14ac:dyDescent="0.3">
      <c r="A30" s="107">
        <v>43942</v>
      </c>
      <c r="B30" s="108" t="s">
        <v>186</v>
      </c>
      <c r="C30" s="108" t="s">
        <v>187</v>
      </c>
      <c r="D30" s="109" t="s">
        <v>107</v>
      </c>
      <c r="E30" s="109">
        <v>35</v>
      </c>
      <c r="F30" s="110">
        <v>598000</v>
      </c>
      <c r="G30" s="111">
        <v>80</v>
      </c>
      <c r="H30" s="100">
        <f t="shared" si="0"/>
        <v>7475</v>
      </c>
      <c r="I30" s="112">
        <v>71.84</v>
      </c>
      <c r="J30" s="102">
        <f t="shared" si="1"/>
        <v>104.05066815144765</v>
      </c>
      <c r="K30" s="113">
        <v>115160</v>
      </c>
      <c r="L30" s="113">
        <v>8750</v>
      </c>
      <c r="M30" s="113">
        <v>0</v>
      </c>
      <c r="N30" s="103">
        <f t="shared" si="2"/>
        <v>123910</v>
      </c>
      <c r="O30" s="108" t="s">
        <v>200</v>
      </c>
      <c r="P30" s="108"/>
    </row>
    <row r="31" spans="1:56" x14ac:dyDescent="0.3">
      <c r="A31" s="107">
        <v>43942</v>
      </c>
      <c r="B31" s="108" t="s">
        <v>208</v>
      </c>
      <c r="C31" s="108" t="s">
        <v>187</v>
      </c>
      <c r="D31" s="109" t="s">
        <v>107</v>
      </c>
      <c r="E31" s="109">
        <v>35</v>
      </c>
      <c r="F31" s="110">
        <v>317930</v>
      </c>
      <c r="G31" s="111">
        <v>40</v>
      </c>
      <c r="H31" s="100">
        <f t="shared" si="0"/>
        <v>7948.25</v>
      </c>
      <c r="I31" s="112">
        <v>74.459999999999994</v>
      </c>
      <c r="J31" s="102">
        <f t="shared" si="1"/>
        <v>106.74523233951116</v>
      </c>
      <c r="K31" s="113">
        <v>63890</v>
      </c>
      <c r="L31" s="113">
        <v>0</v>
      </c>
      <c r="M31" s="113">
        <v>0</v>
      </c>
      <c r="N31" s="103">
        <f t="shared" si="2"/>
        <v>63890</v>
      </c>
      <c r="O31" s="108" t="s">
        <v>209</v>
      </c>
      <c r="P31" s="108"/>
    </row>
    <row r="32" spans="1:56" x14ac:dyDescent="0.3">
      <c r="A32" s="107">
        <v>43942</v>
      </c>
      <c r="B32" s="108" t="s">
        <v>208</v>
      </c>
      <c r="C32" s="108" t="s">
        <v>187</v>
      </c>
      <c r="D32" s="109" t="s">
        <v>107</v>
      </c>
      <c r="E32" s="109">
        <v>35</v>
      </c>
      <c r="F32" s="110">
        <v>233370</v>
      </c>
      <c r="G32" s="111">
        <v>34.049999999999997</v>
      </c>
      <c r="H32" s="100">
        <f t="shared" si="0"/>
        <v>6853.7444933920715</v>
      </c>
      <c r="I32" s="112">
        <v>71.569999999999993</v>
      </c>
      <c r="J32" s="102">
        <f t="shared" si="1"/>
        <v>95.762812538662459</v>
      </c>
      <c r="K32" s="113">
        <v>48280</v>
      </c>
      <c r="L32" s="113">
        <v>0</v>
      </c>
      <c r="M32" s="113">
        <v>0</v>
      </c>
      <c r="N32" s="103">
        <f t="shared" si="2"/>
        <v>48280</v>
      </c>
      <c r="O32" s="108" t="s">
        <v>210</v>
      </c>
      <c r="P32" s="108" t="s">
        <v>203</v>
      </c>
    </row>
    <row r="33" spans="1:16" s="201" customFormat="1" x14ac:dyDescent="0.3">
      <c r="A33" s="191"/>
      <c r="B33" s="192"/>
      <c r="C33" s="192"/>
      <c r="D33" s="193"/>
      <c r="E33" s="193"/>
      <c r="F33" s="194"/>
      <c r="G33" s="195"/>
      <c r="H33" s="196"/>
      <c r="I33" s="197"/>
      <c r="J33" s="198"/>
      <c r="K33" s="199"/>
      <c r="L33" s="199"/>
      <c r="M33" s="199"/>
      <c r="N33" s="200"/>
      <c r="O33" s="192"/>
      <c r="P33" s="192"/>
    </row>
    <row r="34" spans="1:16" x14ac:dyDescent="0.3">
      <c r="H34" s="20"/>
    </row>
    <row r="35" spans="1:16" x14ac:dyDescent="0.3">
      <c r="E35" s="2" t="s">
        <v>227</v>
      </c>
      <c r="F35" s="18">
        <f>SUM(F4:F32)</f>
        <v>23318305</v>
      </c>
      <c r="G35" s="150">
        <f>SUM(G4:G32)</f>
        <v>3206.6200000000003</v>
      </c>
      <c r="H35" s="20"/>
      <c r="N35" s="18">
        <f>SUM(N4:N32)</f>
        <v>4630770</v>
      </c>
    </row>
    <row r="36" spans="1:16" x14ac:dyDescent="0.3">
      <c r="H36" s="20"/>
    </row>
    <row r="37" spans="1:16" x14ac:dyDescent="0.3">
      <c r="E37" s="2" t="s">
        <v>228</v>
      </c>
      <c r="F37" s="149">
        <f>N35/F35</f>
        <v>0.19858947723687465</v>
      </c>
      <c r="H37" s="20"/>
    </row>
    <row r="38" spans="1:16" x14ac:dyDescent="0.3">
      <c r="C38" s="25"/>
      <c r="H38" s="20"/>
    </row>
    <row r="39" spans="1:16" x14ac:dyDescent="0.3">
      <c r="B39" s="24"/>
      <c r="F39" s="98">
        <f>SUM(F14+F15+F16+F17+F19+F20+F21+F22+F23+F24+F25+F30+F31+F32)</f>
        <v>13516215</v>
      </c>
      <c r="H39" s="20"/>
    </row>
    <row r="40" spans="1:16" x14ac:dyDescent="0.3">
      <c r="F40" s="133">
        <f>SUM(F4+F6+F9+F11+F12+F13+F18+F26+F28+F29)</f>
        <v>7257992</v>
      </c>
      <c r="H40" s="20"/>
    </row>
    <row r="41" spans="1:16" x14ac:dyDescent="0.3">
      <c r="F41" s="116">
        <f>SUM(F5+F7+F8+F10+F27)</f>
        <v>2544098</v>
      </c>
      <c r="H41" s="20"/>
    </row>
    <row r="42" spans="1:16" x14ac:dyDescent="0.3">
      <c r="H42" s="20"/>
    </row>
    <row r="43" spans="1:16" x14ac:dyDescent="0.3">
      <c r="F43" s="18">
        <f>SUM(F39:F41)</f>
        <v>23318305</v>
      </c>
      <c r="H43" s="20"/>
    </row>
    <row r="44" spans="1:16" x14ac:dyDescent="0.3">
      <c r="H44" s="20"/>
    </row>
    <row r="45" spans="1:16" x14ac:dyDescent="0.3">
      <c r="H45" s="20"/>
    </row>
    <row r="46" spans="1:16" x14ac:dyDescent="0.3">
      <c r="H46" s="20"/>
    </row>
    <row r="47" spans="1:16" x14ac:dyDescent="0.3">
      <c r="H47" s="20"/>
    </row>
    <row r="48" spans="1:16" x14ac:dyDescent="0.3">
      <c r="H48" s="20"/>
    </row>
    <row r="49" spans="2:16" x14ac:dyDescent="0.3">
      <c r="H49" s="20"/>
    </row>
    <row r="50" spans="2:16" x14ac:dyDescent="0.3">
      <c r="H50" s="20"/>
    </row>
    <row r="51" spans="2:16" x14ac:dyDescent="0.3">
      <c r="H51" s="20"/>
    </row>
    <row r="52" spans="2:16" x14ac:dyDescent="0.3">
      <c r="H52" s="20"/>
    </row>
    <row r="53" spans="2:16" x14ac:dyDescent="0.3">
      <c r="H53" s="20"/>
    </row>
    <row r="54" spans="2:16" x14ac:dyDescent="0.3">
      <c r="H54" s="20"/>
    </row>
    <row r="55" spans="2:16" x14ac:dyDescent="0.3">
      <c r="H55" s="20"/>
      <c r="P55" s="24"/>
    </row>
    <row r="56" spans="2:16" x14ac:dyDescent="0.3">
      <c r="H56" s="20"/>
    </row>
    <row r="57" spans="2:16" x14ac:dyDescent="0.3">
      <c r="B57" s="24"/>
      <c r="H57" s="20"/>
    </row>
    <row r="58" spans="2:16" x14ac:dyDescent="0.3">
      <c r="H58" s="20"/>
    </row>
    <row r="59" spans="2:16" x14ac:dyDescent="0.3">
      <c r="C59" s="24"/>
      <c r="H59" s="20"/>
    </row>
    <row r="60" spans="2:16" x14ac:dyDescent="0.3">
      <c r="B60" s="26"/>
      <c r="H60" s="20"/>
    </row>
    <row r="61" spans="2:16" x14ac:dyDescent="0.3">
      <c r="H61" s="20"/>
    </row>
    <row r="62" spans="2:16" x14ac:dyDescent="0.3">
      <c r="H62" s="20"/>
    </row>
    <row r="63" spans="2:16" x14ac:dyDescent="0.3">
      <c r="H63" s="20"/>
    </row>
    <row r="64" spans="2:16" x14ac:dyDescent="0.3">
      <c r="H64" s="20"/>
    </row>
    <row r="65" spans="3:16" x14ac:dyDescent="0.3">
      <c r="H65" s="20"/>
      <c r="P65" s="26"/>
    </row>
    <row r="66" spans="3:16" x14ac:dyDescent="0.3">
      <c r="H66" s="20"/>
    </row>
    <row r="67" spans="3:16" x14ac:dyDescent="0.3">
      <c r="H67" s="20"/>
    </row>
    <row r="68" spans="3:16" x14ac:dyDescent="0.3">
      <c r="H68" s="20"/>
    </row>
    <row r="69" spans="3:16" x14ac:dyDescent="0.3">
      <c r="H69" s="20"/>
    </row>
    <row r="70" spans="3:16" x14ac:dyDescent="0.3">
      <c r="E70" s="27"/>
      <c r="H70" s="20"/>
    </row>
    <row r="71" spans="3:16" x14ac:dyDescent="0.3">
      <c r="E71" s="27"/>
      <c r="H71" s="20"/>
    </row>
    <row r="72" spans="3:16" x14ac:dyDescent="0.3">
      <c r="H72" s="20"/>
    </row>
    <row r="73" spans="3:16" x14ac:dyDescent="0.3">
      <c r="H73" s="20"/>
    </row>
    <row r="74" spans="3:16" x14ac:dyDescent="0.3">
      <c r="C74" s="24"/>
      <c r="H74" s="20"/>
      <c r="P74" s="24"/>
    </row>
    <row r="75" spans="3:16" x14ac:dyDescent="0.3">
      <c r="H75" s="20"/>
    </row>
    <row r="76" spans="3:16" x14ac:dyDescent="0.3">
      <c r="H76" s="20"/>
    </row>
    <row r="77" spans="3:16" x14ac:dyDescent="0.3">
      <c r="H77" s="20"/>
    </row>
    <row r="78" spans="3:16" x14ac:dyDescent="0.3">
      <c r="H78" s="20"/>
    </row>
    <row r="79" spans="3:16" x14ac:dyDescent="0.3">
      <c r="H79" s="20"/>
    </row>
    <row r="80" spans="3:16" x14ac:dyDescent="0.3">
      <c r="H80" s="20"/>
    </row>
    <row r="81" spans="8:16" x14ac:dyDescent="0.3">
      <c r="H81" s="20"/>
    </row>
    <row r="82" spans="8:16" x14ac:dyDescent="0.3">
      <c r="H82" s="20"/>
    </row>
    <row r="83" spans="8:16" x14ac:dyDescent="0.3">
      <c r="H83" s="20"/>
    </row>
    <row r="84" spans="8:16" x14ac:dyDescent="0.3">
      <c r="H84" s="20"/>
    </row>
    <row r="85" spans="8:16" x14ac:dyDescent="0.3">
      <c r="H85" s="20"/>
    </row>
    <row r="86" spans="8:16" x14ac:dyDescent="0.3">
      <c r="H86" s="20"/>
    </row>
    <row r="87" spans="8:16" x14ac:dyDescent="0.3">
      <c r="H87" s="20"/>
      <c r="O87" s="28"/>
      <c r="P87" s="26"/>
    </row>
    <row r="88" spans="8:16" x14ac:dyDescent="0.3">
      <c r="H88" s="20"/>
    </row>
    <row r="89" spans="8:16" x14ac:dyDescent="0.3">
      <c r="H89" s="20"/>
      <c r="O89" s="24"/>
      <c r="P89" s="27"/>
    </row>
    <row r="90" spans="8:16" x14ac:dyDescent="0.3">
      <c r="H90" s="20"/>
      <c r="P90" s="26"/>
    </row>
    <row r="91" spans="8:16" x14ac:dyDescent="0.3">
      <c r="H91" s="20"/>
    </row>
    <row r="92" spans="8:16" x14ac:dyDescent="0.3">
      <c r="H92" s="20"/>
    </row>
    <row r="93" spans="8:16" x14ac:dyDescent="0.3">
      <c r="H93" s="20"/>
    </row>
    <row r="94" spans="8:16" x14ac:dyDescent="0.3">
      <c r="H94" s="20"/>
    </row>
    <row r="95" spans="8:16" x14ac:dyDescent="0.3">
      <c r="H95" s="20"/>
    </row>
    <row r="96" spans="8:16" x14ac:dyDescent="0.3">
      <c r="H96" s="20"/>
    </row>
    <row r="97" spans="1:16" x14ac:dyDescent="0.3">
      <c r="H97" s="20"/>
    </row>
    <row r="98" spans="1:16" x14ac:dyDescent="0.3">
      <c r="H98" s="20"/>
    </row>
    <row r="99" spans="1:16" x14ac:dyDescent="0.3">
      <c r="H99" s="20"/>
    </row>
    <row r="100" spans="1:16" x14ac:dyDescent="0.3">
      <c r="H100" s="20"/>
    </row>
    <row r="101" spans="1:16" x14ac:dyDescent="0.3">
      <c r="H101" s="20"/>
    </row>
    <row r="102" spans="1:16" x14ac:dyDescent="0.3">
      <c r="H102" s="20"/>
    </row>
    <row r="103" spans="1:16" x14ac:dyDescent="0.3">
      <c r="A103" s="245"/>
      <c r="B103" s="248"/>
      <c r="C103" s="248"/>
      <c r="D103" s="29"/>
      <c r="E103" s="29"/>
      <c r="F103" s="251"/>
      <c r="G103" s="30"/>
      <c r="H103" s="254"/>
      <c r="I103" s="31"/>
      <c r="J103" s="251"/>
      <c r="K103" s="32"/>
      <c r="L103" s="32"/>
      <c r="M103" s="32"/>
      <c r="N103" s="257"/>
      <c r="O103" s="248"/>
      <c r="P103" s="271"/>
    </row>
    <row r="104" spans="1:16" x14ac:dyDescent="0.3">
      <c r="A104" s="247"/>
      <c r="B104" s="250"/>
      <c r="C104" s="250"/>
      <c r="D104" s="33"/>
      <c r="E104" s="33"/>
      <c r="F104" s="253"/>
      <c r="G104" s="34"/>
      <c r="H104" s="256"/>
      <c r="I104" s="35"/>
      <c r="J104" s="253"/>
      <c r="K104" s="36"/>
      <c r="L104" s="36"/>
      <c r="M104" s="36"/>
      <c r="N104" s="259"/>
      <c r="O104" s="250"/>
      <c r="P104" s="272"/>
    </row>
    <row r="105" spans="1:16" x14ac:dyDescent="0.3">
      <c r="H105" s="20"/>
    </row>
    <row r="106" spans="1:16" x14ac:dyDescent="0.3">
      <c r="H106" s="20"/>
    </row>
    <row r="107" spans="1:16" x14ac:dyDescent="0.3">
      <c r="H107" s="20"/>
    </row>
    <row r="108" spans="1:16" x14ac:dyDescent="0.3">
      <c r="H108" s="20"/>
    </row>
    <row r="109" spans="1:16" x14ac:dyDescent="0.3">
      <c r="H109" s="20"/>
    </row>
    <row r="110" spans="1:16" x14ac:dyDescent="0.3">
      <c r="H110" s="20"/>
    </row>
    <row r="111" spans="1:16" x14ac:dyDescent="0.3">
      <c r="H111" s="20"/>
    </row>
    <row r="112" spans="1:16" x14ac:dyDescent="0.3">
      <c r="H112" s="20"/>
    </row>
    <row r="113" spans="1:16" x14ac:dyDescent="0.3">
      <c r="H113" s="20"/>
    </row>
    <row r="114" spans="1:16" x14ac:dyDescent="0.3">
      <c r="H114" s="20"/>
    </row>
    <row r="115" spans="1:16" x14ac:dyDescent="0.3">
      <c r="H115" s="20"/>
    </row>
    <row r="116" spans="1:16" x14ac:dyDescent="0.3">
      <c r="H116" s="20"/>
    </row>
    <row r="117" spans="1:16" x14ac:dyDescent="0.3">
      <c r="H117" s="20"/>
    </row>
    <row r="118" spans="1:16" x14ac:dyDescent="0.3">
      <c r="H118" s="20"/>
    </row>
    <row r="119" spans="1:16" x14ac:dyDescent="0.3">
      <c r="H119" s="20"/>
    </row>
    <row r="120" spans="1:16" x14ac:dyDescent="0.3">
      <c r="H120" s="20"/>
    </row>
    <row r="121" spans="1:16" x14ac:dyDescent="0.3">
      <c r="H121" s="20"/>
    </row>
    <row r="122" spans="1:16" x14ac:dyDescent="0.3">
      <c r="H122" s="20"/>
    </row>
    <row r="123" spans="1:16" x14ac:dyDescent="0.3">
      <c r="A123" s="245"/>
      <c r="B123" s="248"/>
      <c r="C123" s="248"/>
      <c r="D123" s="29"/>
      <c r="E123" s="29"/>
      <c r="F123" s="251"/>
      <c r="G123" s="30"/>
      <c r="H123" s="254"/>
      <c r="I123" s="95"/>
      <c r="J123" s="251"/>
      <c r="K123" s="32"/>
      <c r="L123" s="32"/>
      <c r="M123" s="32"/>
      <c r="N123" s="257"/>
      <c r="O123" s="248"/>
      <c r="P123" s="260"/>
    </row>
    <row r="124" spans="1:16" x14ac:dyDescent="0.3">
      <c r="A124" s="247"/>
      <c r="B124" s="250"/>
      <c r="C124" s="250"/>
      <c r="D124" s="33"/>
      <c r="E124" s="33"/>
      <c r="F124" s="253"/>
      <c r="G124" s="34"/>
      <c r="H124" s="256"/>
      <c r="I124" s="35"/>
      <c r="J124" s="253"/>
      <c r="K124" s="36"/>
      <c r="L124" s="36"/>
      <c r="M124" s="36"/>
      <c r="N124" s="259"/>
      <c r="O124" s="250"/>
      <c r="P124" s="262"/>
    </row>
    <row r="125" spans="1:16" x14ac:dyDescent="0.3">
      <c r="H125" s="20"/>
      <c r="P125" s="24"/>
    </row>
    <row r="126" spans="1:16" x14ac:dyDescent="0.3">
      <c r="H126" s="20"/>
      <c r="P126" s="24"/>
    </row>
    <row r="127" spans="1:16" x14ac:dyDescent="0.3">
      <c r="H127" s="20"/>
      <c r="J127" s="38"/>
    </row>
    <row r="128" spans="1:16" x14ac:dyDescent="0.3">
      <c r="C128" s="24"/>
      <c r="H128" s="20"/>
    </row>
    <row r="129" spans="1:16" x14ac:dyDescent="0.3">
      <c r="H129" s="20"/>
    </row>
    <row r="130" spans="1:16" x14ac:dyDescent="0.3">
      <c r="H130" s="20"/>
    </row>
    <row r="131" spans="1:16" x14ac:dyDescent="0.3">
      <c r="H131" s="20"/>
    </row>
    <row r="132" spans="1:16" x14ac:dyDescent="0.3">
      <c r="H132" s="20"/>
    </row>
    <row r="133" spans="1:16" x14ac:dyDescent="0.3">
      <c r="D133" s="39"/>
      <c r="H133" s="20"/>
    </row>
    <row r="134" spans="1:16" x14ac:dyDescent="0.3">
      <c r="H134" s="20"/>
    </row>
    <row r="135" spans="1:16" x14ac:dyDescent="0.3">
      <c r="H135" s="20"/>
    </row>
    <row r="136" spans="1:16" x14ac:dyDescent="0.3">
      <c r="A136" s="86"/>
      <c r="B136" s="87"/>
      <c r="C136" s="87"/>
      <c r="F136" s="88"/>
      <c r="H136" s="89"/>
      <c r="I136" s="90"/>
      <c r="J136" s="88"/>
      <c r="N136" s="91"/>
      <c r="O136" s="87"/>
      <c r="P136" s="87"/>
    </row>
    <row r="137" spans="1:16" x14ac:dyDescent="0.3">
      <c r="A137" s="86"/>
      <c r="B137" s="87"/>
      <c r="C137" s="87"/>
      <c r="F137" s="88"/>
      <c r="H137" s="89"/>
      <c r="I137" s="90"/>
      <c r="J137" s="88"/>
      <c r="N137" s="91"/>
      <c r="O137" s="87"/>
      <c r="P137" s="87"/>
    </row>
    <row r="138" spans="1:16" x14ac:dyDescent="0.3">
      <c r="H138" s="20"/>
    </row>
    <row r="139" spans="1:16" x14ac:dyDescent="0.3">
      <c r="H139" s="20"/>
    </row>
    <row r="140" spans="1:16" x14ac:dyDescent="0.3">
      <c r="A140" s="273"/>
      <c r="B140" s="270"/>
      <c r="C140" s="270"/>
      <c r="F140" s="268"/>
      <c r="H140" s="274"/>
      <c r="I140" s="267"/>
      <c r="J140" s="268"/>
      <c r="N140" s="269"/>
      <c r="O140" s="270"/>
      <c r="P140" s="270"/>
    </row>
    <row r="141" spans="1:16" x14ac:dyDescent="0.3">
      <c r="A141" s="273"/>
      <c r="B141" s="270"/>
      <c r="C141" s="270"/>
      <c r="F141" s="268"/>
      <c r="H141" s="274"/>
      <c r="I141" s="267"/>
      <c r="J141" s="268"/>
      <c r="N141" s="269"/>
      <c r="O141" s="270"/>
      <c r="P141" s="270"/>
    </row>
    <row r="142" spans="1:16" x14ac:dyDescent="0.3">
      <c r="A142" s="273"/>
      <c r="B142" s="270"/>
      <c r="C142" s="270"/>
      <c r="F142" s="268"/>
      <c r="H142" s="274"/>
      <c r="I142" s="267"/>
      <c r="J142" s="268"/>
      <c r="N142" s="269"/>
      <c r="O142" s="270"/>
      <c r="P142" s="270"/>
    </row>
    <row r="143" spans="1:16" x14ac:dyDescent="0.3">
      <c r="A143" s="86"/>
      <c r="B143" s="87"/>
      <c r="C143" s="87"/>
      <c r="F143" s="88"/>
      <c r="H143" s="20"/>
      <c r="I143" s="90"/>
      <c r="O143" s="87"/>
      <c r="P143" s="87"/>
    </row>
    <row r="144" spans="1:16" x14ac:dyDescent="0.3">
      <c r="A144" s="86"/>
      <c r="B144" s="87"/>
      <c r="C144" s="87"/>
      <c r="F144" s="88"/>
      <c r="H144" s="20"/>
      <c r="I144" s="90"/>
      <c r="O144" s="87"/>
      <c r="P144" s="87"/>
    </row>
    <row r="145" spans="8:16" x14ac:dyDescent="0.3">
      <c r="H145" s="20"/>
      <c r="P145" s="24"/>
    </row>
    <row r="146" spans="8:16" x14ac:dyDescent="0.3">
      <c r="H146" s="20"/>
      <c r="P146" s="24"/>
    </row>
    <row r="147" spans="8:16" x14ac:dyDescent="0.3">
      <c r="H147" s="20"/>
    </row>
    <row r="148" spans="8:16" x14ac:dyDescent="0.3">
      <c r="H148" s="20"/>
    </row>
    <row r="149" spans="8:16" x14ac:dyDescent="0.3">
      <c r="H149" s="20"/>
    </row>
    <row r="150" spans="8:16" x14ac:dyDescent="0.3">
      <c r="H150" s="20"/>
    </row>
    <row r="151" spans="8:16" x14ac:dyDescent="0.3">
      <c r="H151" s="20"/>
    </row>
    <row r="152" spans="8:16" x14ac:dyDescent="0.3">
      <c r="H152" s="20"/>
    </row>
    <row r="153" spans="8:16" x14ac:dyDescent="0.3">
      <c r="H153" s="20"/>
    </row>
    <row r="154" spans="8:16" x14ac:dyDescent="0.3">
      <c r="H154" s="20"/>
      <c r="O154" s="24"/>
    </row>
    <row r="155" spans="8:16" x14ac:dyDescent="0.3">
      <c r="H155" s="20"/>
    </row>
    <row r="156" spans="8:16" x14ac:dyDescent="0.3">
      <c r="H156" s="20"/>
    </row>
    <row r="157" spans="8:16" x14ac:dyDescent="0.3">
      <c r="H157" s="20"/>
      <c r="O157" s="24"/>
      <c r="P157" s="24"/>
    </row>
    <row r="158" spans="8:16" x14ac:dyDescent="0.3">
      <c r="H158" s="20"/>
    </row>
    <row r="159" spans="8:16" x14ac:dyDescent="0.3">
      <c r="H159" s="20"/>
      <c r="P159" s="24"/>
    </row>
    <row r="160" spans="8:16" x14ac:dyDescent="0.3">
      <c r="H160" s="20"/>
      <c r="P160" s="24"/>
    </row>
    <row r="161" spans="1:16" x14ac:dyDescent="0.3">
      <c r="H161" s="20"/>
    </row>
    <row r="162" spans="1:16" x14ac:dyDescent="0.3">
      <c r="H162" s="20"/>
    </row>
    <row r="163" spans="1:16" x14ac:dyDescent="0.3">
      <c r="H163" s="20"/>
    </row>
    <row r="164" spans="1:16" x14ac:dyDescent="0.3">
      <c r="H164" s="20"/>
    </row>
    <row r="165" spans="1:16" x14ac:dyDescent="0.3">
      <c r="A165" s="273"/>
      <c r="B165" s="270"/>
      <c r="C165" s="270"/>
      <c r="F165" s="268"/>
      <c r="H165" s="274"/>
      <c r="I165" s="267"/>
      <c r="J165" s="268"/>
      <c r="N165" s="269"/>
      <c r="O165" s="270"/>
      <c r="P165" s="270"/>
    </row>
    <row r="166" spans="1:16" x14ac:dyDescent="0.3">
      <c r="A166" s="273"/>
      <c r="B166" s="270"/>
      <c r="C166" s="270"/>
      <c r="F166" s="268"/>
      <c r="H166" s="274"/>
      <c r="I166" s="267"/>
      <c r="J166" s="268"/>
      <c r="N166" s="269"/>
      <c r="O166" s="270"/>
      <c r="P166" s="270"/>
    </row>
    <row r="167" spans="1:16" x14ac:dyDescent="0.3">
      <c r="H167" s="20"/>
    </row>
    <row r="168" spans="1:16" x14ac:dyDescent="0.3">
      <c r="A168" s="273"/>
      <c r="B168" s="270"/>
      <c r="C168" s="270"/>
      <c r="F168" s="268"/>
      <c r="H168" s="20"/>
      <c r="O168" s="276"/>
      <c r="P168" s="275"/>
    </row>
    <row r="169" spans="1:16" x14ac:dyDescent="0.3">
      <c r="A169" s="273"/>
      <c r="B169" s="270"/>
      <c r="C169" s="270"/>
      <c r="E169" s="27"/>
      <c r="F169" s="268"/>
      <c r="H169" s="20"/>
      <c r="O169" s="276"/>
      <c r="P169" s="275"/>
    </row>
    <row r="170" spans="1:16" x14ac:dyDescent="0.3">
      <c r="A170" s="86"/>
      <c r="B170" s="87"/>
      <c r="C170" s="87"/>
      <c r="E170" s="27"/>
      <c r="F170" s="88"/>
      <c r="H170" s="20"/>
      <c r="O170" s="87"/>
      <c r="P170" s="92"/>
    </row>
    <row r="171" spans="1:16" x14ac:dyDescent="0.3">
      <c r="A171" s="86"/>
      <c r="B171" s="87"/>
      <c r="C171" s="87"/>
      <c r="E171" s="27"/>
      <c r="F171" s="88"/>
      <c r="H171" s="20"/>
      <c r="O171" s="87"/>
      <c r="P171" s="87"/>
    </row>
    <row r="172" spans="1:16" x14ac:dyDescent="0.3">
      <c r="A172" s="86"/>
      <c r="B172" s="87"/>
      <c r="C172" s="87"/>
      <c r="F172" s="88"/>
      <c r="H172" s="20"/>
      <c r="O172" s="87"/>
      <c r="P172" s="87"/>
    </row>
    <row r="173" spans="1:16" x14ac:dyDescent="0.3">
      <c r="A173" s="86"/>
      <c r="B173" s="87"/>
      <c r="C173" s="87"/>
      <c r="F173" s="88"/>
      <c r="H173" s="20"/>
      <c r="O173" s="87"/>
      <c r="P173" s="87"/>
    </row>
    <row r="174" spans="1:16" x14ac:dyDescent="0.3">
      <c r="A174" s="86"/>
      <c r="B174" s="87"/>
      <c r="C174" s="87"/>
      <c r="E174" s="27"/>
      <c r="F174" s="88"/>
      <c r="H174" s="20"/>
      <c r="O174" s="87"/>
      <c r="P174" s="87"/>
    </row>
    <row r="175" spans="1:16" x14ac:dyDescent="0.3">
      <c r="A175" s="86"/>
      <c r="B175" s="87"/>
      <c r="C175" s="87"/>
      <c r="F175" s="88"/>
      <c r="H175" s="20"/>
      <c r="O175" s="93"/>
      <c r="P175" s="93"/>
    </row>
    <row r="176" spans="1:16" x14ac:dyDescent="0.3">
      <c r="A176" s="86"/>
      <c r="B176" s="87"/>
      <c r="C176" s="87"/>
      <c r="F176" s="88"/>
      <c r="H176" s="20"/>
      <c r="O176" s="87"/>
      <c r="P176" s="87"/>
    </row>
    <row r="177" spans="1:16" x14ac:dyDescent="0.3">
      <c r="A177" s="86"/>
      <c r="B177" s="87"/>
      <c r="C177" s="87"/>
      <c r="F177" s="88"/>
      <c r="H177" s="20"/>
      <c r="O177" s="87"/>
      <c r="P177" s="87"/>
    </row>
    <row r="178" spans="1:16" x14ac:dyDescent="0.3">
      <c r="A178" s="86"/>
      <c r="B178" s="87"/>
      <c r="C178" s="87"/>
      <c r="F178" s="88"/>
      <c r="H178" s="20"/>
      <c r="O178" s="87"/>
      <c r="P178" s="87"/>
    </row>
    <row r="179" spans="1:16" x14ac:dyDescent="0.3">
      <c r="A179" s="86"/>
      <c r="B179" s="87"/>
      <c r="C179" s="87"/>
      <c r="F179" s="88"/>
      <c r="H179" s="20"/>
      <c r="O179" s="93"/>
      <c r="P179" s="92"/>
    </row>
    <row r="180" spans="1:16" x14ac:dyDescent="0.3">
      <c r="A180" s="86"/>
      <c r="B180" s="87"/>
      <c r="C180" s="87"/>
      <c r="F180" s="88"/>
      <c r="H180" s="20"/>
      <c r="O180" s="87"/>
      <c r="P180" s="93"/>
    </row>
    <row r="181" spans="1:16" x14ac:dyDescent="0.3">
      <c r="A181" s="86"/>
      <c r="B181" s="87"/>
      <c r="C181" s="87"/>
      <c r="F181" s="88"/>
      <c r="H181" s="20"/>
      <c r="O181" s="87"/>
      <c r="P181" s="93"/>
    </row>
    <row r="182" spans="1:16" x14ac:dyDescent="0.3">
      <c r="A182" s="86"/>
      <c r="B182" s="87"/>
      <c r="C182" s="87"/>
      <c r="F182" s="88"/>
      <c r="H182" s="20"/>
      <c r="O182" s="87"/>
      <c r="P182" s="87"/>
    </row>
    <row r="183" spans="1:16" x14ac:dyDescent="0.3">
      <c r="A183" s="86"/>
      <c r="B183" s="87"/>
      <c r="C183" s="87"/>
      <c r="F183" s="88"/>
      <c r="H183" s="20"/>
      <c r="O183" s="87"/>
      <c r="P183" s="87"/>
    </row>
    <row r="184" spans="1:16" x14ac:dyDescent="0.3">
      <c r="H184" s="20"/>
    </row>
    <row r="185" spans="1:16" x14ac:dyDescent="0.3">
      <c r="H185" s="20"/>
    </row>
    <row r="186" spans="1:16" x14ac:dyDescent="0.3">
      <c r="H186" s="20"/>
    </row>
    <row r="187" spans="1:16" x14ac:dyDescent="0.3">
      <c r="H187" s="20"/>
    </row>
    <row r="188" spans="1:16" x14ac:dyDescent="0.3">
      <c r="B188" s="24"/>
      <c r="H188" s="20"/>
      <c r="P188" s="24"/>
    </row>
    <row r="189" spans="1:16" x14ac:dyDescent="0.3">
      <c r="H189" s="20"/>
    </row>
    <row r="190" spans="1:16" x14ac:dyDescent="0.3">
      <c r="H190" s="20"/>
    </row>
    <row r="191" spans="1:16" x14ac:dyDescent="0.3">
      <c r="H191" s="20"/>
    </row>
    <row r="192" spans="1:16" x14ac:dyDescent="0.3">
      <c r="H192" s="20"/>
    </row>
    <row r="193" spans="1:16" x14ac:dyDescent="0.3">
      <c r="H193" s="20"/>
    </row>
    <row r="194" spans="1:16" x14ac:dyDescent="0.3">
      <c r="H194" s="20"/>
    </row>
    <row r="195" spans="1:16" x14ac:dyDescent="0.3">
      <c r="A195" s="273"/>
      <c r="B195" s="270"/>
      <c r="C195" s="270"/>
      <c r="F195" s="268"/>
      <c r="H195" s="274"/>
      <c r="J195" s="280"/>
      <c r="N195" s="269"/>
      <c r="O195" s="277"/>
      <c r="P195" s="277"/>
    </row>
    <row r="196" spans="1:16" x14ac:dyDescent="0.3">
      <c r="A196" s="273"/>
      <c r="B196" s="270"/>
      <c r="C196" s="270"/>
      <c r="F196" s="268"/>
      <c r="H196" s="274"/>
      <c r="J196" s="280"/>
      <c r="N196" s="269"/>
      <c r="O196" s="277"/>
      <c r="P196" s="277"/>
    </row>
    <row r="197" spans="1:16" x14ac:dyDescent="0.3">
      <c r="A197" s="273"/>
      <c r="B197" s="270"/>
      <c r="C197" s="270"/>
      <c r="F197" s="268"/>
      <c r="H197" s="274"/>
      <c r="J197" s="280"/>
      <c r="N197" s="269"/>
      <c r="O197" s="277"/>
      <c r="P197" s="277"/>
    </row>
    <row r="198" spans="1:16" x14ac:dyDescent="0.3">
      <c r="A198" s="273"/>
      <c r="B198" s="270"/>
      <c r="C198" s="270"/>
      <c r="F198" s="268"/>
      <c r="H198" s="274"/>
      <c r="J198" s="280"/>
      <c r="N198" s="269"/>
      <c r="O198" s="277"/>
      <c r="P198" s="277"/>
    </row>
    <row r="199" spans="1:16" x14ac:dyDescent="0.3">
      <c r="H199" s="20"/>
      <c r="O199" s="24"/>
    </row>
    <row r="200" spans="1:16" x14ac:dyDescent="0.3">
      <c r="H200" s="20"/>
    </row>
    <row r="201" spans="1:16" x14ac:dyDescent="0.3">
      <c r="H201" s="20"/>
    </row>
    <row r="202" spans="1:16" x14ac:dyDescent="0.3">
      <c r="H202" s="20"/>
    </row>
    <row r="203" spans="1:16" x14ac:dyDescent="0.3">
      <c r="H203" s="20"/>
    </row>
    <row r="204" spans="1:16" x14ac:dyDescent="0.3">
      <c r="H204" s="20"/>
    </row>
    <row r="205" spans="1:16" x14ac:dyDescent="0.3">
      <c r="H205" s="20"/>
    </row>
    <row r="206" spans="1:16" x14ac:dyDescent="0.3">
      <c r="H206" s="20"/>
    </row>
    <row r="207" spans="1:16" x14ac:dyDescent="0.3">
      <c r="H207" s="20"/>
    </row>
    <row r="208" spans="1:16" x14ac:dyDescent="0.3">
      <c r="H208" s="20"/>
    </row>
    <row r="209" spans="1:16" x14ac:dyDescent="0.3">
      <c r="A209" s="273"/>
      <c r="B209" s="270"/>
      <c r="C209" s="270"/>
      <c r="F209" s="268"/>
      <c r="H209" s="274"/>
      <c r="I209" s="267"/>
      <c r="J209" s="268"/>
      <c r="N209" s="269"/>
      <c r="O209" s="270"/>
      <c r="P209" s="270"/>
    </row>
    <row r="210" spans="1:16" x14ac:dyDescent="0.3">
      <c r="A210" s="273"/>
      <c r="B210" s="270"/>
      <c r="C210" s="270"/>
      <c r="F210" s="268"/>
      <c r="H210" s="274"/>
      <c r="I210" s="267"/>
      <c r="J210" s="268"/>
      <c r="N210" s="269"/>
      <c r="O210" s="270"/>
      <c r="P210" s="270"/>
    </row>
    <row r="211" spans="1:16" x14ac:dyDescent="0.3">
      <c r="A211" s="86"/>
      <c r="B211" s="87"/>
      <c r="C211" s="87"/>
      <c r="F211" s="88"/>
      <c r="H211" s="20"/>
      <c r="I211" s="90"/>
      <c r="O211" s="93"/>
      <c r="P211" s="93"/>
    </row>
    <row r="212" spans="1:16" x14ac:dyDescent="0.3">
      <c r="A212" s="86"/>
      <c r="B212" s="87"/>
      <c r="C212" s="87"/>
      <c r="F212" s="88"/>
      <c r="H212" s="20"/>
      <c r="I212" s="90"/>
      <c r="O212" s="87"/>
      <c r="P212" s="93"/>
    </row>
    <row r="213" spans="1:16" x14ac:dyDescent="0.3">
      <c r="A213" s="86"/>
      <c r="B213" s="87"/>
      <c r="C213" s="87"/>
      <c r="F213" s="88"/>
      <c r="H213" s="20"/>
      <c r="I213" s="90"/>
      <c r="O213" s="87"/>
      <c r="P213" s="93"/>
    </row>
    <row r="214" spans="1:16" x14ac:dyDescent="0.3">
      <c r="A214" s="86"/>
      <c r="B214" s="87"/>
      <c r="C214" s="87"/>
      <c r="F214" s="88"/>
      <c r="H214" s="20"/>
      <c r="I214" s="90"/>
      <c r="O214" s="87"/>
      <c r="P214" s="87"/>
    </row>
    <row r="215" spans="1:16" x14ac:dyDescent="0.3">
      <c r="A215" s="86"/>
      <c r="B215" s="87"/>
      <c r="C215" s="87"/>
      <c r="F215" s="88"/>
      <c r="H215" s="20"/>
      <c r="I215" s="90"/>
      <c r="O215" s="49"/>
      <c r="P215" s="93"/>
    </row>
    <row r="216" spans="1:16" x14ac:dyDescent="0.3">
      <c r="A216" s="86"/>
      <c r="B216" s="87"/>
      <c r="C216" s="87"/>
      <c r="F216" s="88"/>
      <c r="H216" s="20"/>
      <c r="I216" s="90"/>
      <c r="O216" s="87"/>
      <c r="P216" s="87"/>
    </row>
    <row r="217" spans="1:16" x14ac:dyDescent="0.3">
      <c r="H217" s="20"/>
      <c r="P217" s="24"/>
    </row>
    <row r="218" spans="1:16" x14ac:dyDescent="0.3">
      <c r="H218" s="20"/>
    </row>
    <row r="219" spans="1:16" x14ac:dyDescent="0.3">
      <c r="H219" s="20"/>
    </row>
    <row r="220" spans="1:16" x14ac:dyDescent="0.3">
      <c r="H220" s="20"/>
    </row>
    <row r="221" spans="1:16" x14ac:dyDescent="0.3">
      <c r="H221" s="20"/>
    </row>
    <row r="222" spans="1:16" x14ac:dyDescent="0.3">
      <c r="C222" s="24"/>
      <c r="H222" s="20"/>
      <c r="O222" s="24"/>
    </row>
    <row r="223" spans="1:16" x14ac:dyDescent="0.3">
      <c r="H223" s="20"/>
    </row>
    <row r="224" spans="1:16" x14ac:dyDescent="0.3">
      <c r="H224" s="20"/>
      <c r="O224" s="24"/>
      <c r="P224" s="24"/>
    </row>
    <row r="225" spans="1:16" x14ac:dyDescent="0.3">
      <c r="E225" s="24"/>
      <c r="H225" s="20"/>
      <c r="P225" s="24"/>
    </row>
    <row r="226" spans="1:16" x14ac:dyDescent="0.3">
      <c r="H226" s="20"/>
    </row>
    <row r="227" spans="1:16" x14ac:dyDescent="0.3">
      <c r="H227" s="20"/>
    </row>
    <row r="228" spans="1:16" x14ac:dyDescent="0.3">
      <c r="H228" s="20"/>
    </row>
    <row r="229" spans="1:16" x14ac:dyDescent="0.3">
      <c r="H229" s="20"/>
    </row>
    <row r="230" spans="1:16" x14ac:dyDescent="0.3">
      <c r="H230" s="20"/>
      <c r="P230" s="24"/>
    </row>
    <row r="231" spans="1:16" x14ac:dyDescent="0.3">
      <c r="H231" s="20"/>
    </row>
    <row r="232" spans="1:16" x14ac:dyDescent="0.3">
      <c r="A232" s="273"/>
      <c r="B232" s="270"/>
      <c r="C232" s="270"/>
      <c r="F232" s="268"/>
      <c r="H232" s="274"/>
      <c r="I232" s="267"/>
      <c r="J232" s="268"/>
      <c r="N232" s="269"/>
      <c r="O232" s="270"/>
      <c r="P232" s="270"/>
    </row>
    <row r="233" spans="1:16" x14ac:dyDescent="0.3">
      <c r="A233" s="273"/>
      <c r="B233" s="270"/>
      <c r="C233" s="270"/>
      <c r="F233" s="268"/>
      <c r="H233" s="274"/>
      <c r="I233" s="267"/>
      <c r="J233" s="268"/>
      <c r="N233" s="269"/>
      <c r="O233" s="270"/>
      <c r="P233" s="270"/>
    </row>
    <row r="234" spans="1:16" x14ac:dyDescent="0.3">
      <c r="A234" s="273"/>
      <c r="B234" s="270"/>
      <c r="C234" s="270"/>
      <c r="F234" s="268"/>
      <c r="H234" s="274"/>
      <c r="I234" s="267"/>
      <c r="J234" s="268"/>
      <c r="N234" s="269"/>
      <c r="O234" s="270"/>
      <c r="P234" s="270"/>
    </row>
    <row r="235" spans="1:16" x14ac:dyDescent="0.3">
      <c r="H235" s="20"/>
    </row>
    <row r="236" spans="1:16" x14ac:dyDescent="0.3">
      <c r="H236" s="20"/>
    </row>
    <row r="237" spans="1:16" x14ac:dyDescent="0.3">
      <c r="H237" s="20"/>
    </row>
    <row r="238" spans="1:16" x14ac:dyDescent="0.3">
      <c r="H238" s="20"/>
      <c r="P238" s="24"/>
    </row>
    <row r="239" spans="1:16" x14ac:dyDescent="0.3">
      <c r="H239" s="20"/>
      <c r="P239" s="24"/>
    </row>
    <row r="240" spans="1:16" x14ac:dyDescent="0.3">
      <c r="H240" s="20"/>
      <c r="P240" s="24"/>
    </row>
    <row r="241" spans="8:16" x14ac:dyDescent="0.3">
      <c r="H241" s="20"/>
    </row>
    <row r="242" spans="8:16" x14ac:dyDescent="0.3">
      <c r="H242" s="20"/>
    </row>
    <row r="243" spans="8:16" x14ac:dyDescent="0.3">
      <c r="H243" s="20"/>
    </row>
    <row r="244" spans="8:16" x14ac:dyDescent="0.3">
      <c r="H244" s="20"/>
    </row>
    <row r="245" spans="8:16" x14ac:dyDescent="0.3">
      <c r="H245" s="20"/>
    </row>
    <row r="246" spans="8:16" x14ac:dyDescent="0.3">
      <c r="H246" s="20"/>
    </row>
    <row r="247" spans="8:16" x14ac:dyDescent="0.3">
      <c r="H247" s="20"/>
    </row>
    <row r="248" spans="8:16" x14ac:dyDescent="0.3">
      <c r="H248" s="20"/>
    </row>
    <row r="249" spans="8:16" x14ac:dyDescent="0.3">
      <c r="H249" s="20"/>
    </row>
    <row r="250" spans="8:16" x14ac:dyDescent="0.3">
      <c r="H250" s="20"/>
      <c r="P250" s="2" t="s">
        <v>26</v>
      </c>
    </row>
    <row r="252" spans="8:16" x14ac:dyDescent="0.3">
      <c r="I252" s="21" t="s">
        <v>26</v>
      </c>
    </row>
    <row r="256" spans="8:16" x14ac:dyDescent="0.3">
      <c r="L256" s="23" t="s">
        <v>26</v>
      </c>
    </row>
  </sheetData>
  <mergeCells count="73">
    <mergeCell ref="O103:O104"/>
    <mergeCell ref="O140:O142"/>
    <mergeCell ref="P140:P142"/>
    <mergeCell ref="N123:N124"/>
    <mergeCell ref="O123:O124"/>
    <mergeCell ref="P103:P104"/>
    <mergeCell ref="N103:N104"/>
    <mergeCell ref="C123:C124"/>
    <mergeCell ref="F123:F124"/>
    <mergeCell ref="H123:H124"/>
    <mergeCell ref="J123:J124"/>
    <mergeCell ref="A103:A104"/>
    <mergeCell ref="B103:B104"/>
    <mergeCell ref="C103:C104"/>
    <mergeCell ref="F103:F104"/>
    <mergeCell ref="H103:H104"/>
    <mergeCell ref="J103:J104"/>
    <mergeCell ref="F140:F142"/>
    <mergeCell ref="H140:H142"/>
    <mergeCell ref="I140:I142"/>
    <mergeCell ref="J140:J142"/>
    <mergeCell ref="N140:N142"/>
    <mergeCell ref="P165:P166"/>
    <mergeCell ref="P123:P124"/>
    <mergeCell ref="A140:A142"/>
    <mergeCell ref="B140:B142"/>
    <mergeCell ref="C140:C142"/>
    <mergeCell ref="H165:H166"/>
    <mergeCell ref="I165:I166"/>
    <mergeCell ref="J165:J166"/>
    <mergeCell ref="N165:N166"/>
    <mergeCell ref="O165:O166"/>
    <mergeCell ref="A123:A124"/>
    <mergeCell ref="A165:A166"/>
    <mergeCell ref="B165:B166"/>
    <mergeCell ref="C165:C166"/>
    <mergeCell ref="F165:F166"/>
    <mergeCell ref="B123:B124"/>
    <mergeCell ref="P168:P169"/>
    <mergeCell ref="A195:A198"/>
    <mergeCell ref="B195:B198"/>
    <mergeCell ref="C195:C198"/>
    <mergeCell ref="F195:F198"/>
    <mergeCell ref="H195:H198"/>
    <mergeCell ref="A168:A169"/>
    <mergeCell ref="B168:B169"/>
    <mergeCell ref="C168:C169"/>
    <mergeCell ref="F168:F169"/>
    <mergeCell ref="O168:O169"/>
    <mergeCell ref="A209:A210"/>
    <mergeCell ref="B209:B210"/>
    <mergeCell ref="C209:C210"/>
    <mergeCell ref="F209:F210"/>
    <mergeCell ref="H209:H210"/>
    <mergeCell ref="I232:I234"/>
    <mergeCell ref="J232:J234"/>
    <mergeCell ref="N195:N198"/>
    <mergeCell ref="O195:O198"/>
    <mergeCell ref="P195:P198"/>
    <mergeCell ref="I209:I210"/>
    <mergeCell ref="J209:J210"/>
    <mergeCell ref="J195:J198"/>
    <mergeCell ref="N232:N234"/>
    <mergeCell ref="O232:O234"/>
    <mergeCell ref="P232:P234"/>
    <mergeCell ref="N209:N210"/>
    <mergeCell ref="O209:O210"/>
    <mergeCell ref="P209:P210"/>
    <mergeCell ref="A232:A234"/>
    <mergeCell ref="B232:B234"/>
    <mergeCell ref="C232:C234"/>
    <mergeCell ref="F232:F234"/>
    <mergeCell ref="H232:H234"/>
  </mergeCells>
  <printOptions horizontalCentered="1" gridLines="1"/>
  <pageMargins left="0.2" right="0.2" top="0.75" bottom="0.75" header="0.3" footer="0.3"/>
  <pageSetup scale="30" orientation="landscape" r:id="rId1"/>
  <rowBreaks count="1" manualBreakCount="1">
    <brk id="37" max="16383" man="1"/>
  </rowBreaks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Sheet1</vt:lpstr>
      <vt:lpstr>GOOD</vt:lpstr>
      <vt:lpstr>GOOD!Print_Area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 Goslar</dc:creator>
  <cp:lastModifiedBy>Cindy Goslar</cp:lastModifiedBy>
  <cp:lastPrinted>2021-02-01T18:07:06Z</cp:lastPrinted>
  <dcterms:created xsi:type="dcterms:W3CDTF">2020-02-14T14:51:24Z</dcterms:created>
  <dcterms:modified xsi:type="dcterms:W3CDTF">2021-02-01T18:07:19Z</dcterms:modified>
</cp:coreProperties>
</file>